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CC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CE29" i="1"/>
  <c r="CD29" i="1"/>
  <c r="CC29" i="1" s="1"/>
  <c r="CB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I29" i="1" s="1"/>
  <c r="W29" i="1"/>
  <c r="V29" i="1"/>
  <c r="U29" i="1" s="1"/>
  <c r="N29" i="1"/>
  <c r="CE28" i="1"/>
  <c r="CD28" i="1"/>
  <c r="CB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CE27" i="1"/>
  <c r="CD27" i="1"/>
  <c r="CB27" i="1"/>
  <c r="CC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U27" i="1" s="1"/>
  <c r="V27" i="1"/>
  <c r="N27" i="1"/>
  <c r="G27" i="1"/>
  <c r="Y27" i="1" s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CE25" i="1"/>
  <c r="CD25" i="1"/>
  <c r="CC25" i="1"/>
  <c r="AU25" i="1" s="1"/>
  <c r="CB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CE24" i="1"/>
  <c r="CD24" i="1"/>
  <c r="CB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W24" i="1"/>
  <c r="V24" i="1"/>
  <c r="U24" i="1" s="1"/>
  <c r="N24" i="1"/>
  <c r="CE23" i="1"/>
  <c r="CD23" i="1"/>
  <c r="CB23" i="1"/>
  <c r="CC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W23" i="1"/>
  <c r="U23" i="1" s="1"/>
  <c r="V23" i="1"/>
  <c r="N23" i="1"/>
  <c r="G23" i="1"/>
  <c r="Y23" i="1" s="1"/>
  <c r="CE22" i="1"/>
  <c r="CD22" i="1"/>
  <c r="CB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H22" i="1" s="1"/>
  <c r="AV22" i="1" s="1"/>
  <c r="W22" i="1"/>
  <c r="V22" i="1"/>
  <c r="N22" i="1"/>
  <c r="CE21" i="1"/>
  <c r="CD21" i="1"/>
  <c r="CB21" i="1"/>
  <c r="CC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I21" i="1" s="1"/>
  <c r="W21" i="1"/>
  <c r="V21" i="1"/>
  <c r="U21" i="1"/>
  <c r="N21" i="1"/>
  <c r="CE20" i="1"/>
  <c r="CD20" i="1"/>
  <c r="CB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W20" i="1"/>
  <c r="V20" i="1"/>
  <c r="N20" i="1"/>
  <c r="CE19" i="1"/>
  <c r="CD19" i="1"/>
  <c r="CB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I19" i="1" s="1"/>
  <c r="W19" i="1"/>
  <c r="V19" i="1"/>
  <c r="U19" i="1" s="1"/>
  <c r="N19" i="1"/>
  <c r="AU21" i="1" l="1"/>
  <c r="Q21" i="1"/>
  <c r="AW21" i="1"/>
  <c r="AU29" i="1"/>
  <c r="AW29" i="1" s="1"/>
  <c r="Q29" i="1"/>
  <c r="L24" i="1"/>
  <c r="AF24" i="1"/>
  <c r="G24" i="1"/>
  <c r="Y24" i="1" s="1"/>
  <c r="I24" i="1"/>
  <c r="H24" i="1"/>
  <c r="AV24" i="1" s="1"/>
  <c r="L22" i="1"/>
  <c r="Q19" i="1"/>
  <c r="R19" i="1" s="1"/>
  <c r="S19" i="1" s="1"/>
  <c r="U22" i="1"/>
  <c r="CC22" i="1"/>
  <c r="L26" i="1"/>
  <c r="G19" i="1"/>
  <c r="Y19" i="1" s="1"/>
  <c r="AF19" i="1"/>
  <c r="CC19" i="1"/>
  <c r="AU19" i="1" s="1"/>
  <c r="U20" i="1"/>
  <c r="Q23" i="1"/>
  <c r="R23" i="1" s="1"/>
  <c r="S23" i="1" s="1"/>
  <c r="Z23" i="1" s="1"/>
  <c r="CC24" i="1"/>
  <c r="Q27" i="1"/>
  <c r="L25" i="1"/>
  <c r="H25" i="1"/>
  <c r="AV25" i="1" s="1"/>
  <c r="AY25" i="1" s="1"/>
  <c r="G25" i="1"/>
  <c r="AF25" i="1"/>
  <c r="AU26" i="1"/>
  <c r="AY26" i="1" s="1"/>
  <c r="Q26" i="1"/>
  <c r="AF23" i="1"/>
  <c r="I23" i="1"/>
  <c r="L23" i="1"/>
  <c r="H23" i="1"/>
  <c r="AV23" i="1" s="1"/>
  <c r="AY23" i="1" s="1"/>
  <c r="Q24" i="1"/>
  <c r="AU24" i="1"/>
  <c r="AY24" i="1" s="1"/>
  <c r="G26" i="1"/>
  <c r="AF26" i="1"/>
  <c r="I26" i="1"/>
  <c r="L29" i="1"/>
  <c r="H29" i="1"/>
  <c r="AV29" i="1" s="1"/>
  <c r="G29" i="1"/>
  <c r="R29" i="1" s="1"/>
  <c r="S29" i="1" s="1"/>
  <c r="AF29" i="1"/>
  <c r="AU30" i="1"/>
  <c r="AY30" i="1" s="1"/>
  <c r="Q30" i="1"/>
  <c r="H19" i="1"/>
  <c r="AV19" i="1" s="1"/>
  <c r="AY19" i="1" s="1"/>
  <c r="L19" i="1"/>
  <c r="L21" i="1"/>
  <c r="H21" i="1"/>
  <c r="AV21" i="1" s="1"/>
  <c r="AY21" i="1" s="1"/>
  <c r="G21" i="1"/>
  <c r="AF21" i="1"/>
  <c r="AU22" i="1"/>
  <c r="AY22" i="1" s="1"/>
  <c r="Q22" i="1"/>
  <c r="CC28" i="1"/>
  <c r="G30" i="1"/>
  <c r="AF30" i="1"/>
  <c r="I30" i="1"/>
  <c r="I20" i="1"/>
  <c r="L20" i="1"/>
  <c r="H20" i="1"/>
  <c r="AV20" i="1" s="1"/>
  <c r="G20" i="1"/>
  <c r="AW19" i="1"/>
  <c r="AF20" i="1"/>
  <c r="CC20" i="1"/>
  <c r="G22" i="1"/>
  <c r="AF22" i="1"/>
  <c r="I22" i="1"/>
  <c r="Q25" i="1"/>
  <c r="AF27" i="1"/>
  <c r="I27" i="1"/>
  <c r="L27" i="1"/>
  <c r="H27" i="1"/>
  <c r="AV27" i="1" s="1"/>
  <c r="AY27" i="1" s="1"/>
  <c r="R27" i="1"/>
  <c r="S27" i="1" s="1"/>
  <c r="I28" i="1"/>
  <c r="L28" i="1"/>
  <c r="H28" i="1"/>
  <c r="AV28" i="1" s="1"/>
  <c r="G28" i="1"/>
  <c r="AW30" i="1" l="1"/>
  <c r="AW24" i="1"/>
  <c r="AY29" i="1"/>
  <c r="T29" i="1"/>
  <c r="X29" i="1" s="1"/>
  <c r="AA29" i="1"/>
  <c r="Z29" i="1"/>
  <c r="T27" i="1"/>
  <c r="X27" i="1" s="1"/>
  <c r="AA27" i="1"/>
  <c r="Q20" i="1"/>
  <c r="AU20" i="1"/>
  <c r="AW20" i="1" s="1"/>
  <c r="O26" i="1"/>
  <c r="M26" i="1" s="1"/>
  <c r="P26" i="1" s="1"/>
  <c r="J26" i="1" s="1"/>
  <c r="K26" i="1" s="1"/>
  <c r="Y26" i="1"/>
  <c r="AA19" i="1"/>
  <c r="T19" i="1"/>
  <c r="X19" i="1" s="1"/>
  <c r="AY20" i="1"/>
  <c r="R25" i="1"/>
  <c r="S25" i="1" s="1"/>
  <c r="O25" i="1" s="1"/>
  <c r="M25" i="1" s="1"/>
  <c r="P25" i="1" s="1"/>
  <c r="J25" i="1" s="1"/>
  <c r="K25" i="1" s="1"/>
  <c r="Y30" i="1"/>
  <c r="Y21" i="1"/>
  <c r="R30" i="1"/>
  <c r="S30" i="1" s="1"/>
  <c r="R24" i="1"/>
  <c r="S24" i="1" s="1"/>
  <c r="R21" i="1"/>
  <c r="S21" i="1" s="1"/>
  <c r="Y25" i="1"/>
  <c r="Z19" i="1"/>
  <c r="Y20" i="1"/>
  <c r="O27" i="1"/>
  <c r="M27" i="1" s="1"/>
  <c r="P27" i="1" s="1"/>
  <c r="J27" i="1" s="1"/>
  <c r="K27" i="1" s="1"/>
  <c r="T23" i="1"/>
  <c r="X23" i="1" s="1"/>
  <c r="AA23" i="1"/>
  <c r="AB23" i="1" s="1"/>
  <c r="O23" i="1"/>
  <c r="M23" i="1" s="1"/>
  <c r="P23" i="1" s="1"/>
  <c r="J23" i="1" s="1"/>
  <c r="K23" i="1" s="1"/>
  <c r="O19" i="1"/>
  <c r="M19" i="1" s="1"/>
  <c r="P19" i="1" s="1"/>
  <c r="J19" i="1" s="1"/>
  <c r="K19" i="1" s="1"/>
  <c r="AW26" i="1"/>
  <c r="O29" i="1"/>
  <c r="M29" i="1" s="1"/>
  <c r="P29" i="1" s="1"/>
  <c r="J29" i="1" s="1"/>
  <c r="K29" i="1" s="1"/>
  <c r="Y29" i="1"/>
  <c r="Z27" i="1"/>
  <c r="AW22" i="1"/>
  <c r="Y28" i="1"/>
  <c r="Y22" i="1"/>
  <c r="Q28" i="1"/>
  <c r="AU28" i="1"/>
  <c r="AW28" i="1" s="1"/>
  <c r="R22" i="1"/>
  <c r="S22" i="1" s="1"/>
  <c r="R26" i="1"/>
  <c r="S26" i="1" s="1"/>
  <c r="T21" i="1" l="1"/>
  <c r="X21" i="1" s="1"/>
  <c r="AA21" i="1"/>
  <c r="Z21" i="1"/>
  <c r="T24" i="1"/>
  <c r="X24" i="1" s="1"/>
  <c r="AA24" i="1"/>
  <c r="O24" i="1"/>
  <c r="M24" i="1" s="1"/>
  <c r="P24" i="1" s="1"/>
  <c r="J24" i="1" s="1"/>
  <c r="K24" i="1" s="1"/>
  <c r="Z24" i="1"/>
  <c r="T25" i="1"/>
  <c r="X25" i="1" s="1"/>
  <c r="AA25" i="1"/>
  <c r="Z25" i="1"/>
  <c r="AB19" i="1"/>
  <c r="R20" i="1"/>
  <c r="S20" i="1" s="1"/>
  <c r="AB29" i="1"/>
  <c r="AA22" i="1"/>
  <c r="T22" i="1"/>
  <c r="X22" i="1" s="1"/>
  <c r="Z22" i="1"/>
  <c r="O22" i="1"/>
  <c r="M22" i="1" s="1"/>
  <c r="P22" i="1" s="1"/>
  <c r="J22" i="1" s="1"/>
  <c r="K22" i="1" s="1"/>
  <c r="AY28" i="1"/>
  <c r="AA30" i="1"/>
  <c r="T30" i="1"/>
  <c r="X30" i="1" s="1"/>
  <c r="Z30" i="1"/>
  <c r="O30" i="1"/>
  <c r="M30" i="1" s="1"/>
  <c r="P30" i="1" s="1"/>
  <c r="J30" i="1" s="1"/>
  <c r="K30" i="1" s="1"/>
  <c r="AA26" i="1"/>
  <c r="T26" i="1"/>
  <c r="X26" i="1" s="1"/>
  <c r="Z26" i="1"/>
  <c r="R28" i="1"/>
  <c r="S28" i="1" s="1"/>
  <c r="O21" i="1"/>
  <c r="M21" i="1" s="1"/>
  <c r="P21" i="1" s="1"/>
  <c r="J21" i="1" s="1"/>
  <c r="K21" i="1" s="1"/>
  <c r="AB27" i="1"/>
  <c r="T28" i="1" l="1"/>
  <c r="X28" i="1" s="1"/>
  <c r="AA28" i="1"/>
  <c r="Z28" i="1"/>
  <c r="O28" i="1"/>
  <c r="M28" i="1" s="1"/>
  <c r="P28" i="1" s="1"/>
  <c r="J28" i="1" s="1"/>
  <c r="K28" i="1" s="1"/>
  <c r="AB26" i="1"/>
  <c r="AB30" i="1"/>
  <c r="AB22" i="1"/>
  <c r="AB21" i="1"/>
  <c r="T20" i="1"/>
  <c r="X20" i="1" s="1"/>
  <c r="AA20" i="1"/>
  <c r="Z20" i="1"/>
  <c r="O20" i="1"/>
  <c r="M20" i="1" s="1"/>
  <c r="P20" i="1" s="1"/>
  <c r="J20" i="1" s="1"/>
  <c r="K20" i="1" s="1"/>
  <c r="AB25" i="1"/>
  <c r="AB24" i="1"/>
  <c r="AB20" i="1" l="1"/>
  <c r="AB28" i="1"/>
</calcChain>
</file>

<file path=xl/sharedStrings.xml><?xml version="1.0" encoding="utf-8"?>
<sst xmlns="http://schemas.openxmlformats.org/spreadsheetml/2006/main" count="1032" uniqueCount="438">
  <si>
    <t>File opened</t>
  </si>
  <si>
    <t>2020-09-14 07:23:30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</si>
  <si>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</si>
  <si>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</si>
  <si>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</si>
  <si>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</si>
  <si>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</si>
  <si>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</si>
  <si>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</si>
  <si>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</si>
  <si>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</si>
  <si>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</si>
  <si>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</si>
  <si>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{"flowbzero": "0.28968", "co2aspan1": "1.00005", "co2aspan2b": "0.309446", "tazero": "0.147623", "h2oaspan2": "0", "ssb_ref": "31753.4", "h2obspan1": "1.00156", "flowmeterzero": "1.00382", "chamberpressurezero": "2.63676", "h2obspan2b": "0.069531", "co2aspanconc1": "2475", "co2bspan2a": "0.311555", "co2bspanconc2": "314.9", "h2oaspan1": "1.00685", "tbzero": "0.254194", "co2aspan2a": "0.312431", "h2obspan2": "0", "flowazero": "0.35803", "ssa_ref": "36120.6", "co2aspan2": "-0.0307414", "co2aspanconc2": "314.9", "h2obspanconc1": "12.3", "co2bspan2": "-0.0307497", "co2bspan1": "0.99974", "h2obspan2a": "0.0694225", "oxygen": "21", "h2oaspan2a": "0.0703577", "h2oaspanconc1": "12.3", "h2oaspan2b": "0.0708394", "co2bzero": "0.906224", "h2oaspanconc2": "0", "h2oazero": "1.08538", "h2obspanconc2": "0", "co2azero": "0.921054", "h2obzero": "1.07175", "co2bspanconc1": "2475", "co2bspan2b": "0.308489"}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</si>
  <si>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</si>
  <si>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</si>
  <si>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</si>
  <si>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</si>
  <si>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</si>
  <si>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</si>
  <si>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</si>
  <si>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</si>
  <si>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</si>
  <si>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07:23:30</t>
  </si>
  <si>
    <t>Stability Definition:	ΔCO2 (Meas2): Slp&lt;0.1 Per=20	ΔH2O (Meas2):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</si>
  <si>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</si>
  <si>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</si>
  <si>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</si>
  <si>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</si>
  <si>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</si>
  <si>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</si>
  <si>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</si>
  <si>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</si>
  <si>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</si>
  <si>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</si>
  <si>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</si>
  <si>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</si>
  <si>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</si>
  <si>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</si>
  <si>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</si>
  <si>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</si>
  <si>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</si>
  <si>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</si>
  <si>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</si>
  <si>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</si>
  <si>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</si>
  <si>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</si>
  <si>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</si>
  <si>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</si>
  <si>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</si>
  <si>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</si>
  <si>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</si>
  <si>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</si>
  <si>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</si>
  <si>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</si>
  <si>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</si>
  <si>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</si>
  <si>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</si>
  <si>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</si>
  <si>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</si>
  <si>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</si>
  <si>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</si>
  <si>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</si>
  <si>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</si>
  <si>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</si>
  <si>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</si>
  <si>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</si>
  <si>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</si>
  <si>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</si>
  <si>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</si>
  <si>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</si>
  <si>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</si>
  <si>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</si>
  <si>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</si>
  <si>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</si>
  <si>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</si>
  <si>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</si>
  <si>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</si>
  <si>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</si>
  <si>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</si>
  <si>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</si>
  <si>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</si>
  <si>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</si>
  <si>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</si>
  <si>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</si>
  <si>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</si>
  <si>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</si>
  <si>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</si>
  <si>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</si>
  <si>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</si>
  <si>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</si>
  <si>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</si>
  <si>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</si>
  <si>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</si>
  <si>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</si>
  <si>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</si>
  <si>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</si>
  <si>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</si>
  <si>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</si>
  <si>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</si>
  <si>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</si>
  <si>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</si>
  <si>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</si>
  <si>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</si>
  <si>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</si>
  <si>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</si>
  <si>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</si>
  <si>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</si>
  <si>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</si>
  <si>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</si>
  <si>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</si>
  <si>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</si>
  <si>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</si>
  <si>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</si>
  <si>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</si>
  <si>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</si>
  <si>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</si>
  <si>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</si>
  <si>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</si>
  <si>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</si>
  <si>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</si>
  <si>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</si>
  <si>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</si>
  <si>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</si>
  <si>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</si>
  <si>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</si>
  <si>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</si>
  <si>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</si>
  <si>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</si>
  <si>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</si>
  <si>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</si>
  <si>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</si>
  <si>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</si>
  <si>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</si>
  <si>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</si>
  <si>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</si>
  <si>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</si>
  <si>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</si>
  <si>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</si>
  <si>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</si>
  <si>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</si>
  <si>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</si>
  <si>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</si>
  <si>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</si>
  <si>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</si>
  <si>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</si>
  <si>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</si>
  <si>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</si>
  <si>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</si>
  <si>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</si>
  <si>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</si>
  <si>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</si>
  <si>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</si>
  <si>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</si>
  <si>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</si>
  <si>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</si>
  <si>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</si>
  <si>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</si>
  <si>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</si>
  <si>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</si>
  <si>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</si>
  <si>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</si>
  <si>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</si>
  <si>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</si>
  <si>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</si>
  <si>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</si>
  <si>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</si>
  <si>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</si>
  <si>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</si>
  <si>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</si>
  <si>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</si>
  <si>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</si>
  <si>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</si>
  <si>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</si>
  <si>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</si>
  <si>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</si>
  <si>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</si>
  <si>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</si>
  <si>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</si>
  <si>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</si>
  <si>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</si>
  <si>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</si>
  <si>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</si>
  <si>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</si>
  <si>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</si>
  <si>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</si>
  <si>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</si>
  <si>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</si>
  <si>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</si>
  <si>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</si>
  <si>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</si>
  <si>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</si>
  <si>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</si>
  <si>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</si>
  <si>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</si>
  <si>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</si>
  <si>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</si>
  <si>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</si>
  <si>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</si>
  <si>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</si>
  <si>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</si>
  <si>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</si>
  <si>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</si>
  <si>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</si>
  <si>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</si>
  <si>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</si>
  <si>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</si>
  <si>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</si>
  <si>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</si>
  <si>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</si>
  <si>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</si>
  <si>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</si>
  <si>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</si>
  <si>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</si>
  <si>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</si>
  <si>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</si>
  <si>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</si>
  <si>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</si>
  <si>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</si>
  <si>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</si>
  <si>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</si>
  <si>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</si>
  <si>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</si>
  <si>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</si>
  <si>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</si>
  <si>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</si>
  <si>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</si>
  <si>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</si>
  <si>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</si>
  <si>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</si>
  <si>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</si>
  <si>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</si>
  <si>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</si>
  <si>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</si>
  <si>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</si>
  <si>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</si>
  <si>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</si>
  <si>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</si>
  <si>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</si>
  <si>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</si>
  <si>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</si>
  <si>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</si>
  <si>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</si>
  <si>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</si>
  <si>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</si>
  <si>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</si>
  <si>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</si>
  <si>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</si>
  <si>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</si>
  <si>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</si>
  <si>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</si>
  <si>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</si>
  <si>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</si>
  <si>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</si>
  <si>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</si>
  <si>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</si>
  <si>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</si>
  <si>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</si>
  <si>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</si>
  <si>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</si>
  <si>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</si>
  <si>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</si>
  <si>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</si>
  <si>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</si>
  <si>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</si>
  <si>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</si>
  <si>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</si>
  <si>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</si>
  <si>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</si>
  <si>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</si>
  <si>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</si>
  <si>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</si>
  <si>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</si>
  <si>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</si>
  <si>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</si>
  <si>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</si>
  <si>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</si>
  <si>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</si>
  <si>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</si>
  <si>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</si>
  <si>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</si>
  <si>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</si>
  <si>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</si>
  <si>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</si>
  <si>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</si>
  <si>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</si>
  <si>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</si>
  <si>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</si>
  <si>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</si>
  <si>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</si>
  <si>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</si>
  <si>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AccH2O_hum</t>
  </si>
  <si>
    <t>AccCO2_soda</t>
  </si>
  <si>
    <t>AccH2O_des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</si>
  <si>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</si>
  <si>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</si>
  <si>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</si>
  <si>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</si>
  <si>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</si>
  <si>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</si>
  <si>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</si>
  <si>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</si>
  <si>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</si>
  <si>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</si>
  <si>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</si>
  <si>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</si>
  <si>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</si>
  <si>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</si>
  <si>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</si>
  <si>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</si>
  <si>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</si>
  <si>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</si>
  <si>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</si>
  <si>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</si>
  <si>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</si>
  <si>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</si>
  <si>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</si>
  <si>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</si>
  <si>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</si>
  <si>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</si>
  <si>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</si>
  <si>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</si>
  <si>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</si>
  <si>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</si>
  <si>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</si>
  <si>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</si>
  <si>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</si>
  <si>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</si>
  <si>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</si>
  <si>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</si>
  <si>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</si>
  <si>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</si>
  <si>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</si>
  <si>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</si>
  <si>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</si>
  <si>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</si>
  <si>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</si>
  <si>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</si>
  <si>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</si>
  <si>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</si>
  <si>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</si>
  <si>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</si>
  <si>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</si>
  <si>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</si>
  <si>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</si>
  <si>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</si>
  <si>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</si>
  <si>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</si>
  <si>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</si>
  <si>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</si>
  <si>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</si>
  <si>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</si>
  <si>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</si>
  <si>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</si>
  <si>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</si>
  <si>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</si>
  <si>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</si>
  <si>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</si>
  <si>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</si>
  <si>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</si>
  <si>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</si>
  <si>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</si>
  <si>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</si>
  <si>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</si>
  <si>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</si>
  <si>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</si>
  <si>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</si>
  <si>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</si>
  <si>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</si>
  <si>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hrs</t>
  </si>
  <si>
    <t>mg</t>
  </si>
  <si>
    <t>min</t>
  </si>
  <si>
    <t>MPF-575-20200911-13_55_15</t>
  </si>
  <si>
    <t>-</t>
  </si>
  <si>
    <t>1/2</t>
  </si>
  <si>
    <t>00000000</t>
  </si>
  <si>
    <t>iiiiiiii</t>
  </si>
  <si>
    <t>off</t>
  </si>
  <si>
    <t>20200914 08:08:05</t>
  </si>
  <si>
    <t>08:08:05</t>
  </si>
  <si>
    <t>MPF-580-20200914-08_08_27</t>
  </si>
  <si>
    <t>DARK-581-20200914-08_08_29</t>
  </si>
  <si>
    <t>08:07:31</t>
  </si>
  <si>
    <t>2/2</t>
  </si>
  <si>
    <t>20200914 08:09:30</t>
  </si>
  <si>
    <t>08:09:30</t>
  </si>
  <si>
    <t>MPF-582-20200914-08_09_52</t>
  </si>
  <si>
    <t>DARK-583-20200914-08_09_54</t>
  </si>
  <si>
    <t>08:09:03</t>
  </si>
  <si>
    <t>20200914 08:11:31</t>
  </si>
  <si>
    <t>08:11:31</t>
  </si>
  <si>
    <t>MPF-584-20200914-08_11_53</t>
  </si>
  <si>
    <t>DARK-585-20200914-08_11_55</t>
  </si>
  <si>
    <t>08:10:52</t>
  </si>
  <si>
    <t>20200914 08:13:26</t>
  </si>
  <si>
    <t>08:13:26</t>
  </si>
  <si>
    <t>MPF-586-20200914-08_13_48</t>
  </si>
  <si>
    <t>DARK-587-20200914-08_13_50</t>
  </si>
  <si>
    <t>08:12:25</t>
  </si>
  <si>
    <t>20200914 08:15:14</t>
  </si>
  <si>
    <t>08:15:14</t>
  </si>
  <si>
    <t>MPF-588-20200914-08_15_36</t>
  </si>
  <si>
    <t>DARK-589-20200914-08_15_38</t>
  </si>
  <si>
    <t>08:14:47</t>
  </si>
  <si>
    <t>20200914 08:17:05</t>
  </si>
  <si>
    <t>08:17:05</t>
  </si>
  <si>
    <t>MPF-590-20200914-08_17_27</t>
  </si>
  <si>
    <t>DARK-591-20200914-08_17_29</t>
  </si>
  <si>
    <t>08:16:11</t>
  </si>
  <si>
    <t>20200914 08:18:11</t>
  </si>
  <si>
    <t>08:18:11</t>
  </si>
  <si>
    <t>MPF-592-20200914-08_18_33</t>
  </si>
  <si>
    <t>DARK-593-20200914-08_18_35</t>
  </si>
  <si>
    <t>08:18:41</t>
  </si>
  <si>
    <t>20200914 08:20:27</t>
  </si>
  <si>
    <t>08:20:27</t>
  </si>
  <si>
    <t>MPF-594-20200914-08_20_49</t>
  </si>
  <si>
    <t>DARK-595-20200914-08_20_51</t>
  </si>
  <si>
    <t>08:19:43</t>
  </si>
  <si>
    <t>20200914 08:21:49</t>
  </si>
  <si>
    <t>08:21:49</t>
  </si>
  <si>
    <t>MPF-596-20200914-08_22_11</t>
  </si>
  <si>
    <t>DARK-597-20200914-08_22_13</t>
  </si>
  <si>
    <t>08:22:15</t>
  </si>
  <si>
    <t>20200914 08:23:46</t>
  </si>
  <si>
    <t>08:23:46</t>
  </si>
  <si>
    <t>MPF-598-20200914-08_24_08</t>
  </si>
  <si>
    <t>DARK-599-20200914-08_24_10</t>
  </si>
  <si>
    <t>08:23:08</t>
  </si>
  <si>
    <t>20200914 08:25:13</t>
  </si>
  <si>
    <t>08:25:13</t>
  </si>
  <si>
    <t>MPF-600-20200914-08_25_35</t>
  </si>
  <si>
    <t>08:24:39</t>
  </si>
  <si>
    <t>20200914 08:52:06</t>
  </si>
  <si>
    <t>08:52:06</t>
  </si>
  <si>
    <t>MPF-601-20200914-08_52_29</t>
  </si>
  <si>
    <t>08:52:24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</si>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</sst>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AB11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370</v>
      </c>
      <c r="GM18" t="s">
        <v>370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1600088885.5999999</v>
      </c>
      <c r="C19">
        <v>2524.5999999046298</v>
      </c>
      <c r="D19" t="s">
        <v>378</v>
      </c>
      <c r="E19" t="s">
        <v>379</v>
      </c>
      <c r="F19">
        <v>1600088885.5999999</v>
      </c>
      <c r="G19">
        <f t="shared" ref="G19:G30" si="0">CM19*AE19*(CI19-CJ19)/(100*$B$7*(1000-AE19*CI19))</f>
        <v>3.0169275584885271E-3</v>
      </c>
      <c r="H19">
        <f t="shared" ref="H19:H30" si="1">CM19*AE19*(CH19-CG19*(1000-AE19*CJ19)/(1000-AE19*CI19))/(100*$B$7)</f>
        <v>19.327879663993773</v>
      </c>
      <c r="I19">
        <f t="shared" ref="I19:I30" si="2">CG19 - IF(AE19&gt;1, H19*$B$7*100/(AG19*CU19), 0)</f>
        <v>375.351</v>
      </c>
      <c r="J19">
        <f t="shared" ref="J19:J30" si="3">((P19-G19/2)*I19-H19)/(P19+G19/2)</f>
        <v>274.18174336087219</v>
      </c>
      <c r="K19">
        <f t="shared" ref="K19:K30" si="4">J19*(CN19+CO19)/1000</f>
        <v>28.038073210560533</v>
      </c>
      <c r="L19">
        <f t="shared" ref="L19:L30" si="5">(CG19 - IF(AE19&gt;1, H19*$B$7*100/(AG19*CU19), 0))*(CN19+CO19)/1000</f>
        <v>38.383732952655002</v>
      </c>
      <c r="M19">
        <f t="shared" ref="M19:M30" si="6">2/((1/O19-1/N19)+SIGN(O19)*SQRT((1/O19-1/N19)*(1/O19-1/N19) + 4*$C$7/(($C$7+1)*($C$7+1))*(2*1/O19*1/N19-1/N19*1/N19)))</f>
        <v>0.33854010409608554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2.9647886425544816</v>
      </c>
      <c r="O19">
        <f t="shared" ref="O19:O30" si="8">G19*(1000-(1000*0.61365*EXP(17.502*S19/(240.97+S19))/(CN19+CO19)+CI19)/2)/(1000*0.61365*EXP(17.502*S19/(240.97+S19))/(CN19+CO19)-CI19)</f>
        <v>0.31843692952033642</v>
      </c>
      <c r="P19">
        <f t="shared" ref="P19:P30" si="9">1/(($C$7+1)/(M19/1.6)+1/(N19/1.37)) + $C$7/(($C$7+1)/(M19/1.6) + $C$7/(N19/1.37))</f>
        <v>0.20072971726207872</v>
      </c>
      <c r="Q19">
        <f t="shared" ref="Q19:Q30" si="10">(CC19*CE19)</f>
        <v>209.77781323584065</v>
      </c>
      <c r="R19">
        <f t="shared" ref="R19:R30" si="11">(CP19+(Q19+2*0.95*0.0000000567*(((CP19+$B$9)+273)^4-(CP19+273)^4)-44100*G19)/(1.84*29.3*N19+8*0.95*0.0000000567*(CP19+273)^3))</f>
        <v>24.034211843472022</v>
      </c>
      <c r="S19">
        <f t="shared" ref="S19:S30" si="12">($C$9*CQ19+$D$9*CR19+$E$9*R19)</f>
        <v>22.991800000000001</v>
      </c>
      <c r="T19">
        <f t="shared" ref="T19:T30" si="13">0.61365*EXP(17.502*S19/(240.97+S19))</f>
        <v>2.8183225637594749</v>
      </c>
      <c r="U19">
        <f t="shared" ref="U19:U30" si="14">(V19/W19*100)</f>
        <v>64.072066976708925</v>
      </c>
      <c r="V19">
        <f t="shared" ref="V19:V30" si="15">CI19*(CN19+CO19)/1000</f>
        <v>1.8717017963960001</v>
      </c>
      <c r="W19">
        <f t="shared" ref="W19:W30" si="16">0.61365*EXP(17.502*CP19/(240.97+CP19))</f>
        <v>2.9212445995793916</v>
      </c>
      <c r="X19">
        <f t="shared" ref="X19:X30" si="17">(T19-CI19*(CN19+CO19)/1000)</f>
        <v>0.94662076736347478</v>
      </c>
      <c r="Y19">
        <f t="shared" ref="Y19:Y30" si="18">(-G19*44100)</f>
        <v>-133.04650532934406</v>
      </c>
      <c r="Z19">
        <f t="shared" ref="Z19:Z30" si="19">2*29.3*N19*0.92*(CP19-S19)</f>
        <v>94.927601298123875</v>
      </c>
      <c r="AA19">
        <f t="shared" ref="AA19:AA30" si="20">2*0.95*0.0000000567*(((CP19+$B$9)+273)^4-(S19+273)^4)</f>
        <v>6.6566526848692273</v>
      </c>
      <c r="AB19">
        <f t="shared" ref="AB19:AB30" si="21">Q19+AA19+Y19+Z19</f>
        <v>178.31556188948969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54568.603677871928</v>
      </c>
      <c r="AH19" t="s">
        <v>372</v>
      </c>
      <c r="AI19">
        <v>10476.4</v>
      </c>
      <c r="AJ19">
        <v>682.823076923077</v>
      </c>
      <c r="AK19">
        <v>3492.25</v>
      </c>
      <c r="AL19">
        <f t="shared" ref="AL19:AL30" si="25">AK19-AJ19</f>
        <v>2809.4269230769232</v>
      </c>
      <c r="AM19">
        <f t="shared" ref="AM19:AM30" si="26">AL19/AK19</f>
        <v>0.80447474352549886</v>
      </c>
      <c r="AN19">
        <v>-1.2033876333773099</v>
      </c>
      <c r="AO19" t="s">
        <v>380</v>
      </c>
      <c r="AP19">
        <v>10466</v>
      </c>
      <c r="AQ19">
        <v>818.901269230769</v>
      </c>
      <c r="AR19">
        <v>1122.5</v>
      </c>
      <c r="AS19">
        <f t="shared" ref="AS19:AS30" si="27">1-AQ19/AR19</f>
        <v>0.27046657529552875</v>
      </c>
      <c r="AT19">
        <v>0.5</v>
      </c>
      <c r="AU19">
        <f t="shared" ref="AU19:AU30" si="28">CC19</f>
        <v>1093.4237916288384</v>
      </c>
      <c r="AV19">
        <f t="shared" ref="AV19:AV30" si="29">H19</f>
        <v>19.327879663993773</v>
      </c>
      <c r="AW19">
        <f t="shared" ref="AW19:AW30" si="30">AS19*AT19*AU19</f>
        <v>147.86729413425189</v>
      </c>
      <c r="AX19">
        <f t="shared" ref="AX19:AX30" si="31">BC19/AR19</f>
        <v>0.48439198218262808</v>
      </c>
      <c r="AY19">
        <f t="shared" ref="AY19:AY30" si="32">(AV19-AN19)/AU19</f>
        <v>1.8777044595660673E-2</v>
      </c>
      <c r="AZ19">
        <f t="shared" ref="AZ19:AZ30" si="33">(AK19-AR19)/AR19</f>
        <v>2.1111358574610244</v>
      </c>
      <c r="BA19" t="s">
        <v>381</v>
      </c>
      <c r="BB19">
        <v>578.77</v>
      </c>
      <c r="BC19">
        <f t="shared" ref="BC19:BC30" si="34">AR19-BB19</f>
        <v>543.73</v>
      </c>
      <c r="BD19">
        <f t="shared" ref="BD19:BD30" si="35">(AR19-AQ19)/(AR19-BB19)</f>
        <v>0.55836303085949091</v>
      </c>
      <c r="BE19">
        <f t="shared" ref="BE19:BE30" si="36">(AK19-AR19)/(AK19-BB19)</f>
        <v>0.81337438389829342</v>
      </c>
      <c r="BF19">
        <f t="shared" ref="BF19:BF30" si="37">(AR19-AQ19)/(AR19-AJ19)</f>
        <v>0.69050412890584056</v>
      </c>
      <c r="BG19">
        <f t="shared" ref="BG19:BG30" si="38">(AK19-AR19)/(AK19-AJ19)</f>
        <v>0.84349942706629188</v>
      </c>
      <c r="BH19">
        <f t="shared" ref="BH19:BH30" si="39">(BD19*BB19/AQ19)</f>
        <v>0.3946309323395113</v>
      </c>
      <c r="BI19">
        <f t="shared" ref="BI19:BI30" si="40">(1-BH19)</f>
        <v>0.6053690676604887</v>
      </c>
      <c r="BJ19">
        <v>580</v>
      </c>
      <c r="BK19">
        <v>300</v>
      </c>
      <c r="BL19">
        <v>300</v>
      </c>
      <c r="BM19">
        <v>300</v>
      </c>
      <c r="BN19">
        <v>10466</v>
      </c>
      <c r="BO19">
        <v>1078.93</v>
      </c>
      <c r="BP19">
        <v>-7.5959799999999996E-3</v>
      </c>
      <c r="BQ19">
        <v>0.65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1300.26</v>
      </c>
      <c r="CC19">
        <f t="shared" ref="CC19:CC30" si="42">CB19*CD19</f>
        <v>1093.4237916288384</v>
      </c>
      <c r="CD19">
        <f t="shared" ref="CD19:CD30" si="43">($B$13*$D$11+$C$13*$D$11+$F$13*((DU19+DM19)/MAX(DU19+DM19+DV19, 0.1)*$I$11+DV19/MAX(DU19+DM19+DV19, 0.1)*$J$11))/($B$13+$C$13+$F$13)</f>
        <v>0.84092703892209131</v>
      </c>
      <c r="CE19">
        <f t="shared" ref="CE19:CE30" si="44">($B$13*$K$11+$C$13*$K$11+$F$13*((DU19+DM19)/MAX(DU19+DM19+DV19, 0.1)*$P$11+DV19/MAX(DU19+DM19+DV19, 0.1)*$Q$11))/($B$13+$C$13+$F$13)</f>
        <v>0.19185407784418276</v>
      </c>
      <c r="CF19">
        <v>1600088885.5999999</v>
      </c>
      <c r="CG19">
        <v>375.351</v>
      </c>
      <c r="CH19">
        <v>399.90300000000002</v>
      </c>
      <c r="CI19">
        <v>18.3032</v>
      </c>
      <c r="CJ19">
        <v>14.7492</v>
      </c>
      <c r="CK19">
        <v>342.14</v>
      </c>
      <c r="CL19">
        <v>17.0839</v>
      </c>
      <c r="CM19">
        <v>500.00700000000001</v>
      </c>
      <c r="CN19">
        <v>102.06100000000001</v>
      </c>
      <c r="CO19">
        <v>0.199905</v>
      </c>
      <c r="CP19">
        <v>23.585699999999999</v>
      </c>
      <c r="CQ19">
        <v>22.991800000000001</v>
      </c>
      <c r="CR19">
        <v>999.9</v>
      </c>
      <c r="CS19">
        <v>0</v>
      </c>
      <c r="CT19">
        <v>0</v>
      </c>
      <c r="CU19">
        <v>9996.25</v>
      </c>
      <c r="CV19">
        <v>0</v>
      </c>
      <c r="CW19">
        <v>1.5289399999999999E-3</v>
      </c>
      <c r="CX19">
        <v>-24.5518</v>
      </c>
      <c r="CY19">
        <v>382.35</v>
      </c>
      <c r="CZ19">
        <v>405.89</v>
      </c>
      <c r="DA19">
        <v>3.5540400000000001</v>
      </c>
      <c r="DB19">
        <v>399.90300000000002</v>
      </c>
      <c r="DC19">
        <v>14.7492</v>
      </c>
      <c r="DD19">
        <v>1.8680300000000001</v>
      </c>
      <c r="DE19">
        <v>1.5053099999999999</v>
      </c>
      <c r="DF19">
        <v>16.367999999999999</v>
      </c>
      <c r="DG19">
        <v>13.0222</v>
      </c>
      <c r="DH19">
        <v>1300.26</v>
      </c>
      <c r="DI19">
        <v>0.96898300000000004</v>
      </c>
      <c r="DJ19">
        <v>3.1017099999999999E-2</v>
      </c>
      <c r="DK19">
        <v>0</v>
      </c>
      <c r="DL19">
        <v>818.846</v>
      </c>
      <c r="DM19">
        <v>4.9990300000000003</v>
      </c>
      <c r="DN19">
        <v>10510.6</v>
      </c>
      <c r="DO19">
        <v>10315.4</v>
      </c>
      <c r="DP19">
        <v>40.311999999999998</v>
      </c>
      <c r="DQ19">
        <v>43</v>
      </c>
      <c r="DR19">
        <v>41.811999999999998</v>
      </c>
      <c r="DS19">
        <v>41.75</v>
      </c>
      <c r="DT19">
        <v>42.186999999999998</v>
      </c>
      <c r="DU19">
        <v>1255.0899999999999</v>
      </c>
      <c r="DV19">
        <v>40.18</v>
      </c>
      <c r="DW19">
        <v>0</v>
      </c>
      <c r="DX19">
        <v>2523.9000000953702</v>
      </c>
      <c r="DY19">
        <v>0</v>
      </c>
      <c r="DZ19">
        <v>818.901269230769</v>
      </c>
      <c r="EA19">
        <v>-1.50417094151799</v>
      </c>
      <c r="EB19">
        <v>-17.1247862604916</v>
      </c>
      <c r="EC19">
        <v>10509.9884615385</v>
      </c>
      <c r="ED19">
        <v>15</v>
      </c>
      <c r="EE19">
        <v>1600088851.5999999</v>
      </c>
      <c r="EF19" t="s">
        <v>382</v>
      </c>
      <c r="EG19">
        <v>1600088840.5999999</v>
      </c>
      <c r="EH19">
        <v>1600088851.5999999</v>
      </c>
      <c r="EI19">
        <v>4</v>
      </c>
      <c r="EJ19">
        <v>1.4</v>
      </c>
      <c r="EK19">
        <v>8.0000000000000002E-3</v>
      </c>
      <c r="EL19">
        <v>33.210999999999999</v>
      </c>
      <c r="EM19">
        <v>1.2190000000000001</v>
      </c>
      <c r="EN19">
        <v>400</v>
      </c>
      <c r="EO19">
        <v>15</v>
      </c>
      <c r="EP19">
        <v>0.09</v>
      </c>
      <c r="EQ19">
        <v>0.02</v>
      </c>
      <c r="ER19">
        <v>-24.4687658536585</v>
      </c>
      <c r="ES19">
        <v>5.0590243902455402E-2</v>
      </c>
      <c r="ET19">
        <v>0.19579221765066099</v>
      </c>
      <c r="EU19">
        <v>1</v>
      </c>
      <c r="EV19">
        <v>3.5575678048780501</v>
      </c>
      <c r="EW19">
        <v>1.46147038327538E-2</v>
      </c>
      <c r="EX19">
        <v>3.7455830977853599E-3</v>
      </c>
      <c r="EY19">
        <v>1</v>
      </c>
      <c r="EZ19">
        <v>2</v>
      </c>
      <c r="FA19">
        <v>2</v>
      </c>
      <c r="FB19" t="s">
        <v>383</v>
      </c>
      <c r="FC19">
        <v>2.93573</v>
      </c>
      <c r="FD19">
        <v>2.8850600000000002</v>
      </c>
      <c r="FE19">
        <v>8.8944599999999999E-2</v>
      </c>
      <c r="FF19">
        <v>0.10033599999999999</v>
      </c>
      <c r="FG19">
        <v>9.4082100000000002E-2</v>
      </c>
      <c r="FH19">
        <v>8.32894E-2</v>
      </c>
      <c r="FI19">
        <v>29366.9</v>
      </c>
      <c r="FJ19">
        <v>29440</v>
      </c>
      <c r="FK19">
        <v>29851.7</v>
      </c>
      <c r="FL19">
        <v>29844.400000000001</v>
      </c>
      <c r="FM19">
        <v>36042.1</v>
      </c>
      <c r="FN19">
        <v>34943.300000000003</v>
      </c>
      <c r="FO19">
        <v>43239</v>
      </c>
      <c r="FP19">
        <v>40905.699999999997</v>
      </c>
      <c r="FQ19">
        <v>2.11503</v>
      </c>
      <c r="FR19">
        <v>2.0712000000000002</v>
      </c>
      <c r="FS19">
        <v>2.8684700000000001E-3</v>
      </c>
      <c r="FT19">
        <v>0</v>
      </c>
      <c r="FU19">
        <v>22.944600000000001</v>
      </c>
      <c r="FV19">
        <v>999.9</v>
      </c>
      <c r="FW19">
        <v>41.289000000000001</v>
      </c>
      <c r="FX19">
        <v>27.13</v>
      </c>
      <c r="FY19">
        <v>14.5913</v>
      </c>
      <c r="FZ19">
        <v>64.071200000000005</v>
      </c>
      <c r="GA19">
        <v>35.813299999999998</v>
      </c>
      <c r="GB19">
        <v>1</v>
      </c>
      <c r="GC19">
        <v>7.0884099999999998E-4</v>
      </c>
      <c r="GD19">
        <v>2.0555500000000002</v>
      </c>
      <c r="GE19">
        <v>20.245200000000001</v>
      </c>
      <c r="GF19">
        <v>5.2475399999999999</v>
      </c>
      <c r="GG19">
        <v>12.039899999999999</v>
      </c>
      <c r="GH19">
        <v>5.0242500000000003</v>
      </c>
      <c r="GI19">
        <v>3.3002500000000001</v>
      </c>
      <c r="GJ19">
        <v>999.9</v>
      </c>
      <c r="GK19">
        <v>9999</v>
      </c>
      <c r="GL19">
        <v>9999</v>
      </c>
      <c r="GM19">
        <v>9999</v>
      </c>
      <c r="GN19">
        <v>1.8778999999999999</v>
      </c>
      <c r="GO19">
        <v>1.87958</v>
      </c>
      <c r="GP19">
        <v>1.8784099999999999</v>
      </c>
      <c r="GQ19">
        <v>1.8789499999999999</v>
      </c>
      <c r="GR19">
        <v>1.8804399999999999</v>
      </c>
      <c r="GS19">
        <v>1.8749800000000001</v>
      </c>
      <c r="GT19">
        <v>1.8820399999999999</v>
      </c>
      <c r="GU19">
        <v>1.87683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33.210999999999999</v>
      </c>
      <c r="HJ19">
        <v>1.2193000000000001</v>
      </c>
      <c r="HK19">
        <v>33.210999999999999</v>
      </c>
      <c r="HL19">
        <v>0</v>
      </c>
      <c r="HM19">
        <v>0</v>
      </c>
      <c r="HN19">
        <v>0</v>
      </c>
      <c r="HO19">
        <v>1.21926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0.8</v>
      </c>
      <c r="HX19">
        <v>0.6</v>
      </c>
      <c r="HY19">
        <v>2</v>
      </c>
      <c r="HZ19">
        <v>512.73699999999997</v>
      </c>
      <c r="IA19">
        <v>540.94899999999996</v>
      </c>
      <c r="IB19">
        <v>20.7056</v>
      </c>
      <c r="IC19">
        <v>27.159500000000001</v>
      </c>
      <c r="ID19">
        <v>30</v>
      </c>
      <c r="IE19">
        <v>27.195799999999998</v>
      </c>
      <c r="IF19">
        <v>27.179500000000001</v>
      </c>
      <c r="IG19">
        <v>18.527899999999999</v>
      </c>
      <c r="IH19">
        <v>100</v>
      </c>
      <c r="II19">
        <v>1.8106100000000001</v>
      </c>
      <c r="IJ19">
        <v>20.718499999999999</v>
      </c>
      <c r="IK19">
        <v>400</v>
      </c>
      <c r="IL19">
        <v>10.3344</v>
      </c>
      <c r="IM19">
        <v>101.176</v>
      </c>
      <c r="IN19">
        <v>111.40600000000001</v>
      </c>
    </row>
    <row r="20" spans="1:248" x14ac:dyDescent="0.35">
      <c r="A20">
        <v>3</v>
      </c>
      <c r="B20">
        <v>1600088970.5999999</v>
      </c>
      <c r="C20">
        <v>2609.5999999046298</v>
      </c>
      <c r="D20" t="s">
        <v>384</v>
      </c>
      <c r="E20" t="s">
        <v>385</v>
      </c>
      <c r="F20">
        <v>1600088970.5999999</v>
      </c>
      <c r="G20">
        <f t="shared" si="0"/>
        <v>2.9787453238019307E-3</v>
      </c>
      <c r="H20">
        <f t="shared" si="1"/>
        <v>19.291270066099418</v>
      </c>
      <c r="I20">
        <f t="shared" si="2"/>
        <v>375.54</v>
      </c>
      <c r="J20">
        <f t="shared" si="3"/>
        <v>272.82570686569386</v>
      </c>
      <c r="K20">
        <f t="shared" si="4"/>
        <v>27.898863496450968</v>
      </c>
      <c r="L20">
        <f t="shared" si="5"/>
        <v>38.402316694499994</v>
      </c>
      <c r="M20">
        <f t="shared" si="6"/>
        <v>0.33228700383440068</v>
      </c>
      <c r="N20">
        <f t="shared" si="7"/>
        <v>2.9671807338915688</v>
      </c>
      <c r="O20">
        <f t="shared" si="8"/>
        <v>0.31291144203213633</v>
      </c>
      <c r="P20">
        <f t="shared" si="9"/>
        <v>0.19721625497954717</v>
      </c>
      <c r="Q20">
        <f t="shared" si="10"/>
        <v>177.77241078274633</v>
      </c>
      <c r="R20">
        <f t="shared" si="11"/>
        <v>23.862670035528765</v>
      </c>
      <c r="S20">
        <f t="shared" si="12"/>
        <v>23.0105</v>
      </c>
      <c r="T20">
        <f t="shared" si="13"/>
        <v>2.8215142179399346</v>
      </c>
      <c r="U20">
        <f t="shared" si="14"/>
        <v>64.004661171674456</v>
      </c>
      <c r="V20">
        <f t="shared" si="15"/>
        <v>1.8703975453899999</v>
      </c>
      <c r="W20">
        <f t="shared" si="16"/>
        <v>2.9222833324172841</v>
      </c>
      <c r="X20">
        <f t="shared" si="17"/>
        <v>0.95111667254993471</v>
      </c>
      <c r="Y20">
        <f t="shared" si="18"/>
        <v>-131.36266877966514</v>
      </c>
      <c r="Z20">
        <f t="shared" si="19"/>
        <v>92.956618993324113</v>
      </c>
      <c r="AA20">
        <f t="shared" si="20"/>
        <v>6.51399642198193</v>
      </c>
      <c r="AB20">
        <f t="shared" si="21"/>
        <v>145.88035741838723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54638.430411796391</v>
      </c>
      <c r="AH20" t="s">
        <v>372</v>
      </c>
      <c r="AI20">
        <v>10476.4</v>
      </c>
      <c r="AJ20">
        <v>682.823076923077</v>
      </c>
      <c r="AK20">
        <v>3492.25</v>
      </c>
      <c r="AL20">
        <f t="shared" si="25"/>
        <v>2809.4269230769232</v>
      </c>
      <c r="AM20">
        <f t="shared" si="26"/>
        <v>0.80447474352549886</v>
      </c>
      <c r="AN20">
        <v>-1.2033876333773099</v>
      </c>
      <c r="AO20" t="s">
        <v>386</v>
      </c>
      <c r="AP20">
        <v>10468.200000000001</v>
      </c>
      <c r="AQ20">
        <v>832.86738461538505</v>
      </c>
      <c r="AR20">
        <v>1234.45</v>
      </c>
      <c r="AS20">
        <f t="shared" si="27"/>
        <v>0.325312985851687</v>
      </c>
      <c r="AT20">
        <v>0.5</v>
      </c>
      <c r="AU20">
        <f t="shared" si="28"/>
        <v>925.17420104284861</v>
      </c>
      <c r="AV20">
        <f t="shared" si="29"/>
        <v>19.291270066099418</v>
      </c>
      <c r="AW20">
        <f t="shared" si="30"/>
        <v>150.48559088709902</v>
      </c>
      <c r="AX20">
        <f t="shared" si="31"/>
        <v>0.52178703066142818</v>
      </c>
      <c r="AY20">
        <f t="shared" si="32"/>
        <v>2.2152214876263652E-2</v>
      </c>
      <c r="AZ20">
        <f t="shared" si="33"/>
        <v>1.8289926687998705</v>
      </c>
      <c r="BA20" t="s">
        <v>387</v>
      </c>
      <c r="BB20">
        <v>590.33000000000004</v>
      </c>
      <c r="BC20">
        <f t="shared" si="34"/>
        <v>644.12</v>
      </c>
      <c r="BD20">
        <f t="shared" si="35"/>
        <v>0.62345931718408831</v>
      </c>
      <c r="BE20">
        <f t="shared" si="36"/>
        <v>0.77803661024425208</v>
      </c>
      <c r="BF20">
        <f t="shared" si="37"/>
        <v>0.72799676481456888</v>
      </c>
      <c r="BG20">
        <f t="shared" si="38"/>
        <v>0.80365144273880107</v>
      </c>
      <c r="BH20">
        <f t="shared" si="39"/>
        <v>0.44190317151540931</v>
      </c>
      <c r="BI20">
        <f t="shared" si="40"/>
        <v>0.55809682848459063</v>
      </c>
      <c r="BJ20">
        <v>582</v>
      </c>
      <c r="BK20">
        <v>300</v>
      </c>
      <c r="BL20">
        <v>300</v>
      </c>
      <c r="BM20">
        <v>300</v>
      </c>
      <c r="BN20">
        <v>10468.200000000001</v>
      </c>
      <c r="BO20">
        <v>1172.29</v>
      </c>
      <c r="BP20">
        <v>-7.7707399999999999E-3</v>
      </c>
      <c r="BQ20">
        <v>3.77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1099.99</v>
      </c>
      <c r="CC20">
        <f t="shared" si="42"/>
        <v>925.17420104284861</v>
      </c>
      <c r="CD20">
        <f t="shared" si="43"/>
        <v>0.84107510163078625</v>
      </c>
      <c r="CE20">
        <f t="shared" si="44"/>
        <v>0.19215020326157253</v>
      </c>
      <c r="CF20">
        <v>1600088970.5999999</v>
      </c>
      <c r="CG20">
        <v>375.54</v>
      </c>
      <c r="CH20">
        <v>400.029</v>
      </c>
      <c r="CI20">
        <v>18.290800000000001</v>
      </c>
      <c r="CJ20">
        <v>14.7821</v>
      </c>
      <c r="CK20">
        <v>342.36</v>
      </c>
      <c r="CL20">
        <v>17.0701</v>
      </c>
      <c r="CM20">
        <v>500.05900000000003</v>
      </c>
      <c r="CN20">
        <v>102.059</v>
      </c>
      <c r="CO20">
        <v>0.19992499999999999</v>
      </c>
      <c r="CP20">
        <v>23.5916</v>
      </c>
      <c r="CQ20">
        <v>23.0105</v>
      </c>
      <c r="CR20">
        <v>999.9</v>
      </c>
      <c r="CS20">
        <v>0</v>
      </c>
      <c r="CT20">
        <v>0</v>
      </c>
      <c r="CU20">
        <v>10010</v>
      </c>
      <c r="CV20">
        <v>0</v>
      </c>
      <c r="CW20">
        <v>1.5289399999999999E-3</v>
      </c>
      <c r="CX20">
        <v>-24.4893</v>
      </c>
      <c r="CY20">
        <v>382.536</v>
      </c>
      <c r="CZ20">
        <v>406.03100000000001</v>
      </c>
      <c r="DA20">
        <v>3.5086300000000001</v>
      </c>
      <c r="DB20">
        <v>400.029</v>
      </c>
      <c r="DC20">
        <v>14.7821</v>
      </c>
      <c r="DD20">
        <v>1.8667400000000001</v>
      </c>
      <c r="DE20">
        <v>1.50865</v>
      </c>
      <c r="DF20">
        <v>16.357199999999999</v>
      </c>
      <c r="DG20">
        <v>13.0562</v>
      </c>
      <c r="DH20">
        <v>1099.99</v>
      </c>
      <c r="DI20">
        <v>0.96399599999999996</v>
      </c>
      <c r="DJ20">
        <v>3.60037E-2</v>
      </c>
      <c r="DK20">
        <v>0</v>
      </c>
      <c r="DL20">
        <v>834.46600000000001</v>
      </c>
      <c r="DM20">
        <v>4.9990300000000003</v>
      </c>
      <c r="DN20">
        <v>9059.24</v>
      </c>
      <c r="DO20">
        <v>8706.33</v>
      </c>
      <c r="DP20">
        <v>40.186999999999998</v>
      </c>
      <c r="DQ20">
        <v>43</v>
      </c>
      <c r="DR20">
        <v>41.811999999999998</v>
      </c>
      <c r="DS20">
        <v>41.75</v>
      </c>
      <c r="DT20">
        <v>42.186999999999998</v>
      </c>
      <c r="DU20">
        <v>1055.57</v>
      </c>
      <c r="DV20">
        <v>39.42</v>
      </c>
      <c r="DW20">
        <v>0</v>
      </c>
      <c r="DX20">
        <v>84.699999809265094</v>
      </c>
      <c r="DY20">
        <v>0</v>
      </c>
      <c r="DZ20">
        <v>832.86738461538505</v>
      </c>
      <c r="EA20">
        <v>14.4393846131748</v>
      </c>
      <c r="EB20">
        <v>165.77435895853699</v>
      </c>
      <c r="EC20">
        <v>9039.1961538461492</v>
      </c>
      <c r="ED20">
        <v>15</v>
      </c>
      <c r="EE20">
        <v>1600088943.5999999</v>
      </c>
      <c r="EF20" t="s">
        <v>388</v>
      </c>
      <c r="EG20">
        <v>1600088934.0999999</v>
      </c>
      <c r="EH20">
        <v>1600088943.5999999</v>
      </c>
      <c r="EI20">
        <v>5</v>
      </c>
      <c r="EJ20">
        <v>-3.1E-2</v>
      </c>
      <c r="EK20">
        <v>1E-3</v>
      </c>
      <c r="EL20">
        <v>33.18</v>
      </c>
      <c r="EM20">
        <v>1.2210000000000001</v>
      </c>
      <c r="EN20">
        <v>400</v>
      </c>
      <c r="EO20">
        <v>15</v>
      </c>
      <c r="EP20">
        <v>7.0000000000000007E-2</v>
      </c>
      <c r="EQ20">
        <v>0.03</v>
      </c>
      <c r="ER20">
        <v>-24.4609219512195</v>
      </c>
      <c r="ES20">
        <v>2.0389547038363799E-2</v>
      </c>
      <c r="ET20">
        <v>8.5478359869319204E-2</v>
      </c>
      <c r="EU20">
        <v>1</v>
      </c>
      <c r="EV20">
        <v>3.5003875609756099</v>
      </c>
      <c r="EW20">
        <v>5.3452264808359899E-2</v>
      </c>
      <c r="EX20">
        <v>9.4190286849671102E-3</v>
      </c>
      <c r="EY20">
        <v>1</v>
      </c>
      <c r="EZ20">
        <v>2</v>
      </c>
      <c r="FA20">
        <v>2</v>
      </c>
      <c r="FB20" t="s">
        <v>383</v>
      </c>
      <c r="FC20">
        <v>2.9358200000000001</v>
      </c>
      <c r="FD20">
        <v>2.8852000000000002</v>
      </c>
      <c r="FE20">
        <v>8.8981099999999994E-2</v>
      </c>
      <c r="FF20">
        <v>0.100351</v>
      </c>
      <c r="FG20">
        <v>9.4017699999999996E-2</v>
      </c>
      <c r="FH20">
        <v>8.34178E-2</v>
      </c>
      <c r="FI20">
        <v>29363.3</v>
      </c>
      <c r="FJ20">
        <v>29436.2</v>
      </c>
      <c r="FK20">
        <v>29849.4</v>
      </c>
      <c r="FL20">
        <v>29841.3</v>
      </c>
      <c r="FM20">
        <v>36041.800000000003</v>
      </c>
      <c r="FN20">
        <v>34934.800000000003</v>
      </c>
      <c r="FO20">
        <v>43235.6</v>
      </c>
      <c r="FP20">
        <v>40901.5</v>
      </c>
      <c r="FQ20">
        <v>2.11402</v>
      </c>
      <c r="FR20">
        <v>2.0699200000000002</v>
      </c>
      <c r="FS20">
        <v>3.241E-3</v>
      </c>
      <c r="FT20">
        <v>0</v>
      </c>
      <c r="FU20">
        <v>22.9572</v>
      </c>
      <c r="FV20">
        <v>999.9</v>
      </c>
      <c r="FW20">
        <v>41.033000000000001</v>
      </c>
      <c r="FX20">
        <v>27.210999999999999</v>
      </c>
      <c r="FY20">
        <v>14.5679</v>
      </c>
      <c r="FZ20">
        <v>63.911200000000001</v>
      </c>
      <c r="GA20">
        <v>35.6571</v>
      </c>
      <c r="GB20">
        <v>1</v>
      </c>
      <c r="GC20">
        <v>3.5645300000000002E-3</v>
      </c>
      <c r="GD20">
        <v>2.3017699999999999</v>
      </c>
      <c r="GE20">
        <v>20.243400000000001</v>
      </c>
      <c r="GF20">
        <v>5.2509800000000002</v>
      </c>
      <c r="GG20">
        <v>12.039899999999999</v>
      </c>
      <c r="GH20">
        <v>5.0252499999999998</v>
      </c>
      <c r="GI20">
        <v>3.3010000000000002</v>
      </c>
      <c r="GJ20">
        <v>999.9</v>
      </c>
      <c r="GK20">
        <v>9999</v>
      </c>
      <c r="GL20">
        <v>9999</v>
      </c>
      <c r="GM20">
        <v>9999</v>
      </c>
      <c r="GN20">
        <v>1.87791</v>
      </c>
      <c r="GO20">
        <v>1.87958</v>
      </c>
      <c r="GP20">
        <v>1.8783799999999999</v>
      </c>
      <c r="GQ20">
        <v>1.8789499999999999</v>
      </c>
      <c r="GR20">
        <v>1.88039</v>
      </c>
      <c r="GS20">
        <v>1.87497</v>
      </c>
      <c r="GT20">
        <v>1.88202</v>
      </c>
      <c r="GU20">
        <v>1.87683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33.18</v>
      </c>
      <c r="HJ20">
        <v>1.2206999999999999</v>
      </c>
      <c r="HK20">
        <v>33.179600000000001</v>
      </c>
      <c r="HL20">
        <v>0</v>
      </c>
      <c r="HM20">
        <v>0</v>
      </c>
      <c r="HN20">
        <v>0</v>
      </c>
      <c r="HO20">
        <v>1.22070476190476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0.6</v>
      </c>
      <c r="HX20">
        <v>0.5</v>
      </c>
      <c r="HY20">
        <v>2</v>
      </c>
      <c r="HZ20">
        <v>512.41</v>
      </c>
      <c r="IA20">
        <v>540.38099999999997</v>
      </c>
      <c r="IB20">
        <v>21.003299999999999</v>
      </c>
      <c r="IC20">
        <v>27.1934</v>
      </c>
      <c r="ID20">
        <v>30.000699999999998</v>
      </c>
      <c r="IE20">
        <v>27.2301</v>
      </c>
      <c r="IF20">
        <v>27.213200000000001</v>
      </c>
      <c r="IG20">
        <v>18.543399999999998</v>
      </c>
      <c r="IH20">
        <v>100</v>
      </c>
      <c r="II20">
        <v>0</v>
      </c>
      <c r="IJ20">
        <v>20.868099999999998</v>
      </c>
      <c r="IK20">
        <v>400</v>
      </c>
      <c r="IL20">
        <v>5.63504</v>
      </c>
      <c r="IM20">
        <v>101.16800000000001</v>
      </c>
      <c r="IN20">
        <v>111.39400000000001</v>
      </c>
    </row>
    <row r="21" spans="1:248" x14ac:dyDescent="0.35">
      <c r="A21">
        <v>4</v>
      </c>
      <c r="B21">
        <v>1600089091.0999999</v>
      </c>
      <c r="C21">
        <v>2730.0999999046298</v>
      </c>
      <c r="D21" t="s">
        <v>389</v>
      </c>
      <c r="E21" t="s">
        <v>390</v>
      </c>
      <c r="F21">
        <v>1600089091.0999999</v>
      </c>
      <c r="G21">
        <f t="shared" si="0"/>
        <v>2.9281672464658588E-3</v>
      </c>
      <c r="H21">
        <f t="shared" si="1"/>
        <v>19.063639763291484</v>
      </c>
      <c r="I21">
        <f t="shared" si="2"/>
        <v>375.77699999999999</v>
      </c>
      <c r="J21">
        <f t="shared" si="3"/>
        <v>272.57012777163322</v>
      </c>
      <c r="K21">
        <f t="shared" si="4"/>
        <v>27.873051248641268</v>
      </c>
      <c r="L21">
        <f t="shared" si="5"/>
        <v>38.42699735547</v>
      </c>
      <c r="M21">
        <f t="shared" si="6"/>
        <v>0.32643957813266822</v>
      </c>
      <c r="N21">
        <f t="shared" si="7"/>
        <v>2.9651015159575413</v>
      </c>
      <c r="O21">
        <f t="shared" si="8"/>
        <v>0.30770700332790552</v>
      </c>
      <c r="P21">
        <f t="shared" si="9"/>
        <v>0.1939102866226716</v>
      </c>
      <c r="Q21">
        <f t="shared" si="10"/>
        <v>145.8742649555353</v>
      </c>
      <c r="R21">
        <f t="shared" si="11"/>
        <v>23.697650733089628</v>
      </c>
      <c r="S21">
        <f t="shared" si="12"/>
        <v>23.002800000000001</v>
      </c>
      <c r="T21">
        <f t="shared" si="13"/>
        <v>2.8201996246631542</v>
      </c>
      <c r="U21">
        <f t="shared" si="14"/>
        <v>63.93881094554542</v>
      </c>
      <c r="V21">
        <f t="shared" si="15"/>
        <v>1.869396618888</v>
      </c>
      <c r="W21">
        <f t="shared" si="16"/>
        <v>2.9237275314364282</v>
      </c>
      <c r="X21">
        <f t="shared" si="17"/>
        <v>0.9508030057751542</v>
      </c>
      <c r="Y21">
        <f t="shared" si="18"/>
        <v>-129.13217556914438</v>
      </c>
      <c r="Z21">
        <f t="shared" si="19"/>
        <v>95.433168098196518</v>
      </c>
      <c r="AA21">
        <f t="shared" si="20"/>
        <v>6.6922490360791311</v>
      </c>
      <c r="AB21">
        <f t="shared" si="21"/>
        <v>118.86750652066655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54575.265925599939</v>
      </c>
      <c r="AH21" t="s">
        <v>372</v>
      </c>
      <c r="AI21">
        <v>10476.4</v>
      </c>
      <c r="AJ21">
        <v>682.823076923077</v>
      </c>
      <c r="AK21">
        <v>3492.25</v>
      </c>
      <c r="AL21">
        <f t="shared" si="25"/>
        <v>2809.4269230769232</v>
      </c>
      <c r="AM21">
        <f t="shared" si="26"/>
        <v>0.80447474352549886</v>
      </c>
      <c r="AN21">
        <v>-1.2033876333773099</v>
      </c>
      <c r="AO21" t="s">
        <v>391</v>
      </c>
      <c r="AP21">
        <v>10472.6</v>
      </c>
      <c r="AQ21">
        <v>881.28484615384605</v>
      </c>
      <c r="AR21">
        <v>1443.07</v>
      </c>
      <c r="AS21">
        <f t="shared" si="27"/>
        <v>0.38929861603813665</v>
      </c>
      <c r="AT21">
        <v>0.5</v>
      </c>
      <c r="AU21">
        <f t="shared" si="28"/>
        <v>757.29954258489727</v>
      </c>
      <c r="AV21">
        <f t="shared" si="29"/>
        <v>19.063639763291484</v>
      </c>
      <c r="AW21">
        <f t="shared" si="30"/>
        <v>147.40783192730723</v>
      </c>
      <c r="AX21">
        <f t="shared" si="31"/>
        <v>0.57042970888453093</v>
      </c>
      <c r="AY21">
        <f t="shared" si="32"/>
        <v>2.676223377541094E-2</v>
      </c>
      <c r="AZ21">
        <f t="shared" si="33"/>
        <v>1.4200142751217892</v>
      </c>
      <c r="BA21" t="s">
        <v>392</v>
      </c>
      <c r="BB21">
        <v>619.9</v>
      </c>
      <c r="BC21">
        <f t="shared" si="34"/>
        <v>823.17</v>
      </c>
      <c r="BD21">
        <f t="shared" si="35"/>
        <v>0.68246553427135814</v>
      </c>
      <c r="BE21">
        <f t="shared" si="36"/>
        <v>0.7134158441694084</v>
      </c>
      <c r="BF21">
        <f t="shared" si="37"/>
        <v>0.7389509076504498</v>
      </c>
      <c r="BG21">
        <f t="shared" si="38"/>
        <v>0.72939430570976016</v>
      </c>
      <c r="BH21">
        <f t="shared" si="39"/>
        <v>0.48004953964788949</v>
      </c>
      <c r="BI21">
        <f t="shared" si="40"/>
        <v>0.51995046035211057</v>
      </c>
      <c r="BJ21">
        <v>584</v>
      </c>
      <c r="BK21">
        <v>300</v>
      </c>
      <c r="BL21">
        <v>300</v>
      </c>
      <c r="BM21">
        <v>300</v>
      </c>
      <c r="BN21">
        <v>10472.6</v>
      </c>
      <c r="BO21">
        <v>1365.16</v>
      </c>
      <c r="BP21">
        <v>-7.9468999999999998E-3</v>
      </c>
      <c r="BQ21">
        <v>7.46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900.14099999999996</v>
      </c>
      <c r="CC21">
        <f t="shared" si="42"/>
        <v>757.29954258489727</v>
      </c>
      <c r="CD21">
        <f t="shared" si="43"/>
        <v>0.84131213063830812</v>
      </c>
      <c r="CE21">
        <f t="shared" si="44"/>
        <v>0.19262426127661636</v>
      </c>
      <c r="CF21">
        <v>1600089091.0999999</v>
      </c>
      <c r="CG21">
        <v>375.77699999999999</v>
      </c>
      <c r="CH21">
        <v>399.96699999999998</v>
      </c>
      <c r="CI21">
        <v>18.280799999999999</v>
      </c>
      <c r="CJ21">
        <v>14.8322</v>
      </c>
      <c r="CK21">
        <v>342.56200000000001</v>
      </c>
      <c r="CL21">
        <v>17.060300000000002</v>
      </c>
      <c r="CM21">
        <v>500.14</v>
      </c>
      <c r="CN21">
        <v>102.06</v>
      </c>
      <c r="CO21">
        <v>0.20011000000000001</v>
      </c>
      <c r="CP21">
        <v>23.599799999999998</v>
      </c>
      <c r="CQ21">
        <v>23.002800000000001</v>
      </c>
      <c r="CR21">
        <v>999.9</v>
      </c>
      <c r="CS21">
        <v>0</v>
      </c>
      <c r="CT21">
        <v>0</v>
      </c>
      <c r="CU21">
        <v>9998.1200000000008</v>
      </c>
      <c r="CV21">
        <v>0</v>
      </c>
      <c r="CW21">
        <v>1.5289399999999999E-3</v>
      </c>
      <c r="CX21">
        <v>-24.1905</v>
      </c>
      <c r="CY21">
        <v>382.774</v>
      </c>
      <c r="CZ21">
        <v>405.98899999999998</v>
      </c>
      <c r="DA21">
        <v>3.4486300000000001</v>
      </c>
      <c r="DB21">
        <v>399.96699999999998</v>
      </c>
      <c r="DC21">
        <v>14.8322</v>
      </c>
      <c r="DD21">
        <v>1.86574</v>
      </c>
      <c r="DE21">
        <v>1.5137700000000001</v>
      </c>
      <c r="DF21">
        <v>16.348700000000001</v>
      </c>
      <c r="DG21">
        <v>13.108000000000001</v>
      </c>
      <c r="DH21">
        <v>900.14099999999996</v>
      </c>
      <c r="DI21">
        <v>0.95601400000000003</v>
      </c>
      <c r="DJ21">
        <v>4.3985799999999999E-2</v>
      </c>
      <c r="DK21">
        <v>0</v>
      </c>
      <c r="DL21">
        <v>882.76800000000003</v>
      </c>
      <c r="DM21">
        <v>4.9990300000000003</v>
      </c>
      <c r="DN21">
        <v>7822.53</v>
      </c>
      <c r="DO21">
        <v>7098.9</v>
      </c>
      <c r="DP21">
        <v>39.875</v>
      </c>
      <c r="DQ21">
        <v>43</v>
      </c>
      <c r="DR21">
        <v>41.686999999999998</v>
      </c>
      <c r="DS21">
        <v>41.75</v>
      </c>
      <c r="DT21">
        <v>42</v>
      </c>
      <c r="DU21">
        <v>855.77</v>
      </c>
      <c r="DV21">
        <v>39.369999999999997</v>
      </c>
      <c r="DW21">
        <v>0</v>
      </c>
      <c r="DX21">
        <v>119.89999985694899</v>
      </c>
      <c r="DY21">
        <v>0</v>
      </c>
      <c r="DZ21">
        <v>881.28484615384605</v>
      </c>
      <c r="EA21">
        <v>11.453606848738101</v>
      </c>
      <c r="EB21">
        <v>98.538803566291605</v>
      </c>
      <c r="EC21">
        <v>7809.5330769230804</v>
      </c>
      <c r="ED21">
        <v>15</v>
      </c>
      <c r="EE21">
        <v>1600089052.0999999</v>
      </c>
      <c r="EF21" t="s">
        <v>393</v>
      </c>
      <c r="EG21">
        <v>1600089050.0999999</v>
      </c>
      <c r="EH21">
        <v>1600089052.0999999</v>
      </c>
      <c r="EI21">
        <v>6</v>
      </c>
      <c r="EJ21">
        <v>3.5999999999999997E-2</v>
      </c>
      <c r="EK21">
        <v>0</v>
      </c>
      <c r="EL21">
        <v>33.215000000000003</v>
      </c>
      <c r="EM21">
        <v>1.2210000000000001</v>
      </c>
      <c r="EN21">
        <v>400</v>
      </c>
      <c r="EO21">
        <v>15</v>
      </c>
      <c r="EP21">
        <v>7.0000000000000007E-2</v>
      </c>
      <c r="EQ21">
        <v>0.03</v>
      </c>
      <c r="ER21">
        <v>-24.175119512195099</v>
      </c>
      <c r="ES21">
        <v>-0.24242299651566701</v>
      </c>
      <c r="ET21">
        <v>5.3069697474226699E-2</v>
      </c>
      <c r="EU21">
        <v>0</v>
      </c>
      <c r="EV21">
        <v>3.44958121951219</v>
      </c>
      <c r="EW21">
        <v>-1.60808362368793E-3</v>
      </c>
      <c r="EX21">
        <v>8.86514674942049E-4</v>
      </c>
      <c r="EY21">
        <v>1</v>
      </c>
      <c r="EZ21">
        <v>1</v>
      </c>
      <c r="FA21">
        <v>2</v>
      </c>
      <c r="FB21" t="s">
        <v>374</v>
      </c>
      <c r="FC21">
        <v>2.9359799999999998</v>
      </c>
      <c r="FD21">
        <v>2.8852899999999999</v>
      </c>
      <c r="FE21">
        <v>8.9013200000000001E-2</v>
      </c>
      <c r="FF21">
        <v>0.100329</v>
      </c>
      <c r="FG21">
        <v>9.3969200000000003E-2</v>
      </c>
      <c r="FH21">
        <v>8.3615900000000007E-2</v>
      </c>
      <c r="FI21">
        <v>29358.7</v>
      </c>
      <c r="FJ21">
        <v>29432.2</v>
      </c>
      <c r="FK21">
        <v>29846.1</v>
      </c>
      <c r="FL21">
        <v>29836.799999999999</v>
      </c>
      <c r="FM21">
        <v>36040.199999999997</v>
      </c>
      <c r="FN21">
        <v>34921.800000000003</v>
      </c>
      <c r="FO21">
        <v>43231.3</v>
      </c>
      <c r="FP21">
        <v>40895.199999999997</v>
      </c>
      <c r="FQ21">
        <v>2.1140500000000002</v>
      </c>
      <c r="FR21">
        <v>2.0686</v>
      </c>
      <c r="FS21">
        <v>2.8871000000000001E-3</v>
      </c>
      <c r="FT21">
        <v>0</v>
      </c>
      <c r="FU21">
        <v>22.955300000000001</v>
      </c>
      <c r="FV21">
        <v>999.9</v>
      </c>
      <c r="FW21">
        <v>41.033000000000001</v>
      </c>
      <c r="FX21">
        <v>27.341999999999999</v>
      </c>
      <c r="FY21">
        <v>14.6808</v>
      </c>
      <c r="FZ21">
        <v>63.931199999999997</v>
      </c>
      <c r="GA21">
        <v>35.584899999999998</v>
      </c>
      <c r="GB21">
        <v>1</v>
      </c>
      <c r="GC21">
        <v>6.5879099999999998E-3</v>
      </c>
      <c r="GD21">
        <v>1.89316</v>
      </c>
      <c r="GE21">
        <v>20.250800000000002</v>
      </c>
      <c r="GF21">
        <v>5.2488900000000003</v>
      </c>
      <c r="GG21">
        <v>12.039899999999999</v>
      </c>
      <c r="GH21">
        <v>5.0254000000000003</v>
      </c>
      <c r="GI21">
        <v>3.3010000000000002</v>
      </c>
      <c r="GJ21">
        <v>999.9</v>
      </c>
      <c r="GK21">
        <v>9999</v>
      </c>
      <c r="GL21">
        <v>9999</v>
      </c>
      <c r="GM21">
        <v>9999</v>
      </c>
      <c r="GN21">
        <v>1.87791</v>
      </c>
      <c r="GO21">
        <v>1.8795900000000001</v>
      </c>
      <c r="GP21">
        <v>1.8784700000000001</v>
      </c>
      <c r="GQ21">
        <v>1.87897</v>
      </c>
      <c r="GR21">
        <v>1.88046</v>
      </c>
      <c r="GS21">
        <v>1.875</v>
      </c>
      <c r="GT21">
        <v>1.8820300000000001</v>
      </c>
      <c r="GU21">
        <v>1.87683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33.215000000000003</v>
      </c>
      <c r="HJ21">
        <v>1.2204999999999999</v>
      </c>
      <c r="HK21">
        <v>33.215299999999999</v>
      </c>
      <c r="HL21">
        <v>0</v>
      </c>
      <c r="HM21">
        <v>0</v>
      </c>
      <c r="HN21">
        <v>0</v>
      </c>
      <c r="HO21">
        <v>1.22054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0.7</v>
      </c>
      <c r="HX21">
        <v>0.7</v>
      </c>
      <c r="HY21">
        <v>2</v>
      </c>
      <c r="HZ21">
        <v>512.82399999999996</v>
      </c>
      <c r="IA21">
        <v>539.89099999999996</v>
      </c>
      <c r="IB21">
        <v>21.0306</v>
      </c>
      <c r="IC21">
        <v>27.236599999999999</v>
      </c>
      <c r="ID21">
        <v>30.000299999999999</v>
      </c>
      <c r="IE21">
        <v>27.2746</v>
      </c>
      <c r="IF21">
        <v>27.258400000000002</v>
      </c>
      <c r="IG21">
        <v>18.541</v>
      </c>
      <c r="IH21">
        <v>100</v>
      </c>
      <c r="II21">
        <v>0.23571900000000001</v>
      </c>
      <c r="IJ21">
        <v>21.0306</v>
      </c>
      <c r="IK21">
        <v>400</v>
      </c>
      <c r="IL21">
        <v>2.3098200000000002</v>
      </c>
      <c r="IM21">
        <v>101.157</v>
      </c>
      <c r="IN21">
        <v>111.377</v>
      </c>
    </row>
    <row r="22" spans="1:248" x14ac:dyDescent="0.35">
      <c r="A22">
        <v>5</v>
      </c>
      <c r="B22">
        <v>1600089206.5999999</v>
      </c>
      <c r="C22">
        <v>2845.5999999046298</v>
      </c>
      <c r="D22" t="s">
        <v>394</v>
      </c>
      <c r="E22" t="s">
        <v>395</v>
      </c>
      <c r="F22">
        <v>1600089206.5999999</v>
      </c>
      <c r="G22">
        <f t="shared" si="0"/>
        <v>2.8755749221303904E-3</v>
      </c>
      <c r="H22">
        <f t="shared" si="1"/>
        <v>18.487483514536475</v>
      </c>
      <c r="I22">
        <f t="shared" si="2"/>
        <v>376.41699999999997</v>
      </c>
      <c r="J22">
        <f t="shared" si="3"/>
        <v>274.29260325135579</v>
      </c>
      <c r="K22">
        <f t="shared" si="4"/>
        <v>28.050006429701657</v>
      </c>
      <c r="L22">
        <f t="shared" si="5"/>
        <v>38.493561784359997</v>
      </c>
      <c r="M22">
        <f t="shared" si="6"/>
        <v>0.31986345201049149</v>
      </c>
      <c r="N22">
        <f t="shared" si="7"/>
        <v>2.9641609929063852</v>
      </c>
      <c r="O22">
        <f t="shared" si="8"/>
        <v>0.30185029590763773</v>
      </c>
      <c r="P22">
        <f t="shared" si="9"/>
        <v>0.19019026051817378</v>
      </c>
      <c r="Q22">
        <f t="shared" si="10"/>
        <v>113.90585972338522</v>
      </c>
      <c r="R22">
        <f t="shared" si="11"/>
        <v>23.509340729607668</v>
      </c>
      <c r="S22">
        <f t="shared" si="12"/>
        <v>22.9986</v>
      </c>
      <c r="T22">
        <f t="shared" si="13"/>
        <v>2.8194827996513014</v>
      </c>
      <c r="U22">
        <f t="shared" si="14"/>
        <v>63.935119945999951</v>
      </c>
      <c r="V22">
        <f t="shared" si="15"/>
        <v>1.8675999511159997</v>
      </c>
      <c r="W22">
        <f t="shared" si="16"/>
        <v>2.9210861771955501</v>
      </c>
      <c r="X22">
        <f t="shared" si="17"/>
        <v>0.9518828485353017</v>
      </c>
      <c r="Y22">
        <f t="shared" si="18"/>
        <v>-126.81285406595022</v>
      </c>
      <c r="Z22">
        <f t="shared" si="19"/>
        <v>93.677015374937639</v>
      </c>
      <c r="AA22">
        <f t="shared" si="20"/>
        <v>6.5705442981701676</v>
      </c>
      <c r="AB22">
        <f t="shared" si="21"/>
        <v>87.340565330542802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54550.201035568403</v>
      </c>
      <c r="AH22" t="s">
        <v>372</v>
      </c>
      <c r="AI22">
        <v>10476.4</v>
      </c>
      <c r="AJ22">
        <v>682.823076923077</v>
      </c>
      <c r="AK22">
        <v>3492.25</v>
      </c>
      <c r="AL22">
        <f t="shared" si="25"/>
        <v>2809.4269230769232</v>
      </c>
      <c r="AM22">
        <f t="shared" si="26"/>
        <v>0.80447474352549886</v>
      </c>
      <c r="AN22">
        <v>-1.2033876333773099</v>
      </c>
      <c r="AO22" t="s">
        <v>396</v>
      </c>
      <c r="AP22">
        <v>10478.4</v>
      </c>
      <c r="AQ22">
        <v>942.36692307692294</v>
      </c>
      <c r="AR22">
        <v>1768.52</v>
      </c>
      <c r="AS22">
        <f t="shared" si="27"/>
        <v>0.46714375688320009</v>
      </c>
      <c r="AT22">
        <v>0.5</v>
      </c>
      <c r="AU22">
        <f t="shared" si="28"/>
        <v>588.97884334457046</v>
      </c>
      <c r="AV22">
        <f t="shared" si="29"/>
        <v>18.487483514536475</v>
      </c>
      <c r="AW22">
        <f t="shared" si="30"/>
        <v>137.56889480235222</v>
      </c>
      <c r="AX22">
        <f t="shared" si="31"/>
        <v>0.63455318571460884</v>
      </c>
      <c r="AY22">
        <f t="shared" si="32"/>
        <v>3.3432221497290741E-2</v>
      </c>
      <c r="AZ22">
        <f t="shared" si="33"/>
        <v>0.97467373849320338</v>
      </c>
      <c r="BA22" t="s">
        <v>397</v>
      </c>
      <c r="BB22">
        <v>646.29999999999995</v>
      </c>
      <c r="BC22">
        <f t="shared" si="34"/>
        <v>1122.22</v>
      </c>
      <c r="BD22">
        <f t="shared" si="35"/>
        <v>0.73617746691653774</v>
      </c>
      <c r="BE22">
        <f t="shared" si="36"/>
        <v>0.60567824452291863</v>
      </c>
      <c r="BF22">
        <f t="shared" si="37"/>
        <v>0.76094263450771804</v>
      </c>
      <c r="BG22">
        <f t="shared" si="38"/>
        <v>0.61355217529991746</v>
      </c>
      <c r="BH22">
        <f t="shared" si="39"/>
        <v>0.50488985257955699</v>
      </c>
      <c r="BI22">
        <f t="shared" si="40"/>
        <v>0.49511014742044301</v>
      </c>
      <c r="BJ22">
        <v>586</v>
      </c>
      <c r="BK22">
        <v>300</v>
      </c>
      <c r="BL22">
        <v>300</v>
      </c>
      <c r="BM22">
        <v>300</v>
      </c>
      <c r="BN22">
        <v>10478.4</v>
      </c>
      <c r="BO22">
        <v>1675.45</v>
      </c>
      <c r="BP22">
        <v>-8.1252200000000007E-3</v>
      </c>
      <c r="BQ22">
        <v>8.4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699.75099999999998</v>
      </c>
      <c r="CC22">
        <f t="shared" si="42"/>
        <v>588.97884334457046</v>
      </c>
      <c r="CD22">
        <f t="shared" si="43"/>
        <v>0.84169775154958049</v>
      </c>
      <c r="CE22">
        <f t="shared" si="44"/>
        <v>0.19339550309916115</v>
      </c>
      <c r="CF22">
        <v>1600089206.5999999</v>
      </c>
      <c r="CG22">
        <v>376.41699999999997</v>
      </c>
      <c r="CH22">
        <v>399.899</v>
      </c>
      <c r="CI22">
        <v>18.262699999999999</v>
      </c>
      <c r="CJ22">
        <v>14.875299999999999</v>
      </c>
      <c r="CK22">
        <v>343.202</v>
      </c>
      <c r="CL22">
        <v>17.0395</v>
      </c>
      <c r="CM22">
        <v>500.04</v>
      </c>
      <c r="CN22">
        <v>102.063</v>
      </c>
      <c r="CO22">
        <v>0.20008000000000001</v>
      </c>
      <c r="CP22">
        <v>23.584800000000001</v>
      </c>
      <c r="CQ22">
        <v>22.9986</v>
      </c>
      <c r="CR22">
        <v>999.9</v>
      </c>
      <c r="CS22">
        <v>0</v>
      </c>
      <c r="CT22">
        <v>0</v>
      </c>
      <c r="CU22">
        <v>9992.5</v>
      </c>
      <c r="CV22">
        <v>0</v>
      </c>
      <c r="CW22">
        <v>1.5289399999999999E-3</v>
      </c>
      <c r="CX22">
        <v>-23.481999999999999</v>
      </c>
      <c r="CY22">
        <v>383.41899999999998</v>
      </c>
      <c r="CZ22">
        <v>405.93700000000001</v>
      </c>
      <c r="DA22">
        <v>3.3873700000000002</v>
      </c>
      <c r="DB22">
        <v>399.899</v>
      </c>
      <c r="DC22">
        <v>14.875299999999999</v>
      </c>
      <c r="DD22">
        <v>1.8639399999999999</v>
      </c>
      <c r="DE22">
        <v>1.5182100000000001</v>
      </c>
      <c r="DF22">
        <v>16.333600000000001</v>
      </c>
      <c r="DG22">
        <v>13.152799999999999</v>
      </c>
      <c r="DH22">
        <v>699.75099999999998</v>
      </c>
      <c r="DI22">
        <v>0.94300200000000001</v>
      </c>
      <c r="DJ22">
        <v>5.6998100000000003E-2</v>
      </c>
      <c r="DK22">
        <v>0</v>
      </c>
      <c r="DL22">
        <v>944.05700000000002</v>
      </c>
      <c r="DM22">
        <v>4.9990300000000003</v>
      </c>
      <c r="DN22">
        <v>6489.33</v>
      </c>
      <c r="DO22">
        <v>5486.37</v>
      </c>
      <c r="DP22">
        <v>39.436999999999998</v>
      </c>
      <c r="DQ22">
        <v>42.936999999999998</v>
      </c>
      <c r="DR22">
        <v>41.5</v>
      </c>
      <c r="DS22">
        <v>41.686999999999998</v>
      </c>
      <c r="DT22">
        <v>41.686999999999998</v>
      </c>
      <c r="DU22">
        <v>655.15</v>
      </c>
      <c r="DV22">
        <v>39.6</v>
      </c>
      <c r="DW22">
        <v>0</v>
      </c>
      <c r="DX22">
        <v>115.40000009536701</v>
      </c>
      <c r="DY22">
        <v>0</v>
      </c>
      <c r="DZ22">
        <v>942.36692307692294</v>
      </c>
      <c r="EA22">
        <v>16.764854704918001</v>
      </c>
      <c r="EB22">
        <v>112.790769302873</v>
      </c>
      <c r="EC22">
        <v>6478.17807692308</v>
      </c>
      <c r="ED22">
        <v>15</v>
      </c>
      <c r="EE22">
        <v>1600089145.5999999</v>
      </c>
      <c r="EF22" t="s">
        <v>398</v>
      </c>
      <c r="EG22">
        <v>1600089144.5999999</v>
      </c>
      <c r="EH22">
        <v>1600089145.5999999</v>
      </c>
      <c r="EI22">
        <v>7</v>
      </c>
      <c r="EJ22">
        <v>0</v>
      </c>
      <c r="EK22">
        <v>3.0000000000000001E-3</v>
      </c>
      <c r="EL22">
        <v>33.215000000000003</v>
      </c>
      <c r="EM22">
        <v>1.2230000000000001</v>
      </c>
      <c r="EN22">
        <v>400</v>
      </c>
      <c r="EO22">
        <v>15</v>
      </c>
      <c r="EP22">
        <v>0.1</v>
      </c>
      <c r="EQ22">
        <v>0.02</v>
      </c>
      <c r="ER22">
        <v>-23.550885365853699</v>
      </c>
      <c r="ES22">
        <v>-9.0760975609744596E-2</v>
      </c>
      <c r="ET22">
        <v>2.7174320383052501E-2</v>
      </c>
      <c r="EU22">
        <v>1</v>
      </c>
      <c r="EV22">
        <v>3.3859563414634102</v>
      </c>
      <c r="EW22">
        <v>-8.4275958188174006E-3</v>
      </c>
      <c r="EX22">
        <v>1.74930195987354E-3</v>
      </c>
      <c r="EY22">
        <v>1</v>
      </c>
      <c r="EZ22">
        <v>2</v>
      </c>
      <c r="FA22">
        <v>2</v>
      </c>
      <c r="FB22" t="s">
        <v>383</v>
      </c>
      <c r="FC22">
        <v>2.93567</v>
      </c>
      <c r="FD22">
        <v>2.8852099999999998</v>
      </c>
      <c r="FE22">
        <v>8.9138899999999993E-2</v>
      </c>
      <c r="FF22">
        <v>0.10030799999999999</v>
      </c>
      <c r="FG22">
        <v>9.3879799999999999E-2</v>
      </c>
      <c r="FH22">
        <v>8.3787600000000004E-2</v>
      </c>
      <c r="FI22">
        <v>29350.3</v>
      </c>
      <c r="FJ22">
        <v>29429.7</v>
      </c>
      <c r="FK22">
        <v>29841.8</v>
      </c>
      <c r="FL22">
        <v>29833.9</v>
      </c>
      <c r="FM22">
        <v>36038.5</v>
      </c>
      <c r="FN22">
        <v>34912.400000000001</v>
      </c>
      <c r="FO22">
        <v>43225</v>
      </c>
      <c r="FP22">
        <v>40891.9</v>
      </c>
      <c r="FQ22">
        <v>2.1135999999999999</v>
      </c>
      <c r="FR22">
        <v>2.0675699999999999</v>
      </c>
      <c r="FS22">
        <v>7.8976199999999995E-4</v>
      </c>
      <c r="FT22">
        <v>0</v>
      </c>
      <c r="FU22">
        <v>22.985600000000002</v>
      </c>
      <c r="FV22">
        <v>999.9</v>
      </c>
      <c r="FW22">
        <v>40.770000000000003</v>
      </c>
      <c r="FX22">
        <v>27.452000000000002</v>
      </c>
      <c r="FY22">
        <v>14.680999999999999</v>
      </c>
      <c r="FZ22">
        <v>63.9512</v>
      </c>
      <c r="GA22">
        <v>35.604999999999997</v>
      </c>
      <c r="GB22">
        <v>1</v>
      </c>
      <c r="GC22">
        <v>8.9634199999999997E-3</v>
      </c>
      <c r="GD22">
        <v>1.8165</v>
      </c>
      <c r="GE22">
        <v>20.253599999999999</v>
      </c>
      <c r="GF22">
        <v>5.2500900000000001</v>
      </c>
      <c r="GG22">
        <v>12.039899999999999</v>
      </c>
      <c r="GH22">
        <v>5.0251000000000001</v>
      </c>
      <c r="GI22">
        <v>3.3010000000000002</v>
      </c>
      <c r="GJ22">
        <v>999.9</v>
      </c>
      <c r="GK22">
        <v>9999</v>
      </c>
      <c r="GL22">
        <v>9999</v>
      </c>
      <c r="GM22">
        <v>9999</v>
      </c>
      <c r="GN22">
        <v>1.8778999999999999</v>
      </c>
      <c r="GO22">
        <v>1.87958</v>
      </c>
      <c r="GP22">
        <v>1.8784099999999999</v>
      </c>
      <c r="GQ22">
        <v>1.87896</v>
      </c>
      <c r="GR22">
        <v>1.8804399999999999</v>
      </c>
      <c r="GS22">
        <v>1.8749899999999999</v>
      </c>
      <c r="GT22">
        <v>1.8820300000000001</v>
      </c>
      <c r="GU22">
        <v>1.87683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33.215000000000003</v>
      </c>
      <c r="HJ22">
        <v>1.2232000000000001</v>
      </c>
      <c r="HK22">
        <v>33.2151</v>
      </c>
      <c r="HL22">
        <v>0</v>
      </c>
      <c r="HM22">
        <v>0</v>
      </c>
      <c r="HN22">
        <v>0</v>
      </c>
      <c r="HO22">
        <v>1.22322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1</v>
      </c>
      <c r="HX22">
        <v>1</v>
      </c>
      <c r="HY22">
        <v>2</v>
      </c>
      <c r="HZ22">
        <v>512.88099999999997</v>
      </c>
      <c r="IA22">
        <v>539.55700000000002</v>
      </c>
      <c r="IB22">
        <v>21.144100000000002</v>
      </c>
      <c r="IC22">
        <v>27.273499999999999</v>
      </c>
      <c r="ID22">
        <v>30</v>
      </c>
      <c r="IE22">
        <v>27.312799999999999</v>
      </c>
      <c r="IF22">
        <v>27.297699999999999</v>
      </c>
      <c r="IG22">
        <v>18.545999999999999</v>
      </c>
      <c r="IH22">
        <v>100</v>
      </c>
      <c r="II22">
        <v>0</v>
      </c>
      <c r="IJ22">
        <v>21.148199999999999</v>
      </c>
      <c r="IK22">
        <v>400</v>
      </c>
      <c r="IL22">
        <v>5.9817999999999998</v>
      </c>
      <c r="IM22">
        <v>101.143</v>
      </c>
      <c r="IN22">
        <v>111.367</v>
      </c>
    </row>
    <row r="23" spans="1:248" x14ac:dyDescent="0.35">
      <c r="A23">
        <v>6</v>
      </c>
      <c r="B23">
        <v>1600089314.5999999</v>
      </c>
      <c r="C23">
        <v>2953.5999999046298</v>
      </c>
      <c r="D23" t="s">
        <v>399</v>
      </c>
      <c r="E23" t="s">
        <v>400</v>
      </c>
      <c r="F23">
        <v>1600089314.5999999</v>
      </c>
      <c r="G23">
        <f t="shared" si="0"/>
        <v>2.8196435002911273E-3</v>
      </c>
      <c r="H23">
        <f t="shared" si="1"/>
        <v>17.500925393523058</v>
      </c>
      <c r="I23">
        <f t="shared" si="2"/>
        <v>377.68200000000002</v>
      </c>
      <c r="J23">
        <f t="shared" si="3"/>
        <v>278.48099252710824</v>
      </c>
      <c r="K23">
        <f t="shared" si="4"/>
        <v>28.477755359092335</v>
      </c>
      <c r="L23">
        <f t="shared" si="5"/>
        <v>38.622153353916005</v>
      </c>
      <c r="M23">
        <f t="shared" si="6"/>
        <v>0.31201102881986359</v>
      </c>
      <c r="N23">
        <f t="shared" si="7"/>
        <v>2.9647886425544816</v>
      </c>
      <c r="O23">
        <f t="shared" si="8"/>
        <v>0.29484937967697999</v>
      </c>
      <c r="P23">
        <f t="shared" si="9"/>
        <v>0.18574406370886476</v>
      </c>
      <c r="Q23">
        <f t="shared" si="10"/>
        <v>90.019400323727737</v>
      </c>
      <c r="R23">
        <f t="shared" si="11"/>
        <v>23.375550369665373</v>
      </c>
      <c r="S23">
        <f t="shared" si="12"/>
        <v>23.006599999999999</v>
      </c>
      <c r="T23">
        <f t="shared" si="13"/>
        <v>2.820848317999971</v>
      </c>
      <c r="U23">
        <f t="shared" si="14"/>
        <v>63.890628279229865</v>
      </c>
      <c r="V23">
        <f t="shared" si="15"/>
        <v>1.8653333680542004</v>
      </c>
      <c r="W23">
        <f t="shared" si="16"/>
        <v>2.9195727421897955</v>
      </c>
      <c r="X23">
        <f t="shared" si="17"/>
        <v>0.95551494994577069</v>
      </c>
      <c r="Y23">
        <f t="shared" si="18"/>
        <v>-124.34627836283872</v>
      </c>
      <c r="Z23">
        <f t="shared" si="19"/>
        <v>91.043545545397663</v>
      </c>
      <c r="AA23">
        <f t="shared" si="20"/>
        <v>6.3844600127978159</v>
      </c>
      <c r="AB23">
        <f t="shared" si="21"/>
        <v>63.1011275190845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54570.35163247832</v>
      </c>
      <c r="AH23" t="s">
        <v>372</v>
      </c>
      <c r="AI23">
        <v>10476.4</v>
      </c>
      <c r="AJ23">
        <v>682.823076923077</v>
      </c>
      <c r="AK23">
        <v>3492.25</v>
      </c>
      <c r="AL23">
        <f t="shared" si="25"/>
        <v>2809.4269230769232</v>
      </c>
      <c r="AM23">
        <f t="shared" si="26"/>
        <v>0.80447474352549886</v>
      </c>
      <c r="AN23">
        <v>-1.2033876333773099</v>
      </c>
      <c r="AO23" t="s">
        <v>401</v>
      </c>
      <c r="AP23">
        <v>10483.6</v>
      </c>
      <c r="AQ23">
        <v>983.89796000000001</v>
      </c>
      <c r="AR23">
        <v>2093.1999999999998</v>
      </c>
      <c r="AS23">
        <f t="shared" si="27"/>
        <v>0.52995511179055987</v>
      </c>
      <c r="AT23">
        <v>0.5</v>
      </c>
      <c r="AU23">
        <f t="shared" si="28"/>
        <v>463.20155993487384</v>
      </c>
      <c r="AV23">
        <f t="shared" si="29"/>
        <v>17.500925393523058</v>
      </c>
      <c r="AW23">
        <f t="shared" si="30"/>
        <v>122.73801723842389</v>
      </c>
      <c r="AX23">
        <f t="shared" si="31"/>
        <v>0.67285973628893558</v>
      </c>
      <c r="AY23">
        <f t="shared" si="32"/>
        <v>4.0380505258942122E-2</v>
      </c>
      <c r="AZ23">
        <f t="shared" si="33"/>
        <v>0.66837855914389466</v>
      </c>
      <c r="BA23" t="s">
        <v>402</v>
      </c>
      <c r="BB23">
        <v>684.77</v>
      </c>
      <c r="BC23">
        <f t="shared" si="34"/>
        <v>1408.4299999999998</v>
      </c>
      <c r="BD23">
        <f t="shared" si="35"/>
        <v>0.78761602635558736</v>
      </c>
      <c r="BE23">
        <f t="shared" si="36"/>
        <v>0.49832946272101675</v>
      </c>
      <c r="BF23">
        <f t="shared" si="37"/>
        <v>0.78652877954065747</v>
      </c>
      <c r="BG23">
        <f t="shared" si="38"/>
        <v>0.49798412213824067</v>
      </c>
      <c r="BH23">
        <f t="shared" si="39"/>
        <v>0.5481623585920592</v>
      </c>
      <c r="BI23">
        <f t="shared" si="40"/>
        <v>0.4518376414079408</v>
      </c>
      <c r="BJ23">
        <v>588</v>
      </c>
      <c r="BK23">
        <v>300</v>
      </c>
      <c r="BL23">
        <v>300</v>
      </c>
      <c r="BM23">
        <v>300</v>
      </c>
      <c r="BN23">
        <v>10483.6</v>
      </c>
      <c r="BO23">
        <v>1996.89</v>
      </c>
      <c r="BP23">
        <v>-8.2591799999999996E-3</v>
      </c>
      <c r="BQ23">
        <v>5.8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550.00900000000001</v>
      </c>
      <c r="CC23">
        <f t="shared" si="42"/>
        <v>463.20155993487384</v>
      </c>
      <c r="CD23">
        <f t="shared" si="43"/>
        <v>0.84217087344911412</v>
      </c>
      <c r="CE23">
        <f t="shared" si="44"/>
        <v>0.19434174689822822</v>
      </c>
      <c r="CF23">
        <v>1600089314.5999999</v>
      </c>
      <c r="CG23">
        <v>377.68200000000002</v>
      </c>
      <c r="CH23">
        <v>399.96</v>
      </c>
      <c r="CI23">
        <v>18.2409</v>
      </c>
      <c r="CJ23">
        <v>14.9192</v>
      </c>
      <c r="CK23">
        <v>344.4</v>
      </c>
      <c r="CL23">
        <v>17.016400000000001</v>
      </c>
      <c r="CM23">
        <v>500.02300000000002</v>
      </c>
      <c r="CN23">
        <v>102.06100000000001</v>
      </c>
      <c r="CO23">
        <v>0.20003799999999999</v>
      </c>
      <c r="CP23">
        <v>23.5762</v>
      </c>
      <c r="CQ23">
        <v>23.006599999999999</v>
      </c>
      <c r="CR23">
        <v>999.9</v>
      </c>
      <c r="CS23">
        <v>0</v>
      </c>
      <c r="CT23">
        <v>0</v>
      </c>
      <c r="CU23">
        <v>9996.25</v>
      </c>
      <c r="CV23">
        <v>0</v>
      </c>
      <c r="CW23">
        <v>1.5289399999999999E-3</v>
      </c>
      <c r="CX23">
        <v>-22.2776</v>
      </c>
      <c r="CY23">
        <v>384.69900000000001</v>
      </c>
      <c r="CZ23">
        <v>406.017</v>
      </c>
      <c r="DA23">
        <v>3.3217500000000002</v>
      </c>
      <c r="DB23">
        <v>399.96</v>
      </c>
      <c r="DC23">
        <v>14.9192</v>
      </c>
      <c r="DD23">
        <v>1.8616900000000001</v>
      </c>
      <c r="DE23">
        <v>1.52267</v>
      </c>
      <c r="DF23">
        <v>16.314699999999998</v>
      </c>
      <c r="DG23">
        <v>13.197699999999999</v>
      </c>
      <c r="DH23">
        <v>550.00900000000001</v>
      </c>
      <c r="DI23">
        <v>0.92696999999999996</v>
      </c>
      <c r="DJ23">
        <v>7.3029700000000003E-2</v>
      </c>
      <c r="DK23">
        <v>0</v>
      </c>
      <c r="DL23">
        <v>985.904</v>
      </c>
      <c r="DM23">
        <v>4.9990300000000003</v>
      </c>
      <c r="DN23">
        <v>5311.64</v>
      </c>
      <c r="DO23">
        <v>4281.33</v>
      </c>
      <c r="DP23">
        <v>39</v>
      </c>
      <c r="DQ23">
        <v>42.75</v>
      </c>
      <c r="DR23">
        <v>41.186999999999998</v>
      </c>
      <c r="DS23">
        <v>41.5</v>
      </c>
      <c r="DT23">
        <v>41.311999999999998</v>
      </c>
      <c r="DU23">
        <v>505.21</v>
      </c>
      <c r="DV23">
        <v>39.799999999999997</v>
      </c>
      <c r="DW23">
        <v>0</v>
      </c>
      <c r="DX23">
        <v>107.299999952316</v>
      </c>
      <c r="DY23">
        <v>0</v>
      </c>
      <c r="DZ23">
        <v>983.89796000000001</v>
      </c>
      <c r="EA23">
        <v>17.450461536064498</v>
      </c>
      <c r="EB23">
        <v>91.729230764267299</v>
      </c>
      <c r="EC23">
        <v>5300.7187999999996</v>
      </c>
      <c r="ED23">
        <v>15</v>
      </c>
      <c r="EE23">
        <v>1600089287.0999999</v>
      </c>
      <c r="EF23" t="s">
        <v>403</v>
      </c>
      <c r="EG23">
        <v>1600089287.0999999</v>
      </c>
      <c r="EH23">
        <v>1600089287.0999999</v>
      </c>
      <c r="EI23">
        <v>8</v>
      </c>
      <c r="EJ23">
        <v>6.7000000000000004E-2</v>
      </c>
      <c r="EK23">
        <v>1E-3</v>
      </c>
      <c r="EL23">
        <v>33.281999999999996</v>
      </c>
      <c r="EM23">
        <v>1.2250000000000001</v>
      </c>
      <c r="EN23">
        <v>400</v>
      </c>
      <c r="EO23">
        <v>15</v>
      </c>
      <c r="EP23">
        <v>0.12</v>
      </c>
      <c r="EQ23">
        <v>0.03</v>
      </c>
      <c r="ER23">
        <v>-22.2551804878049</v>
      </c>
      <c r="ES23">
        <v>-4.1920557491267003E-2</v>
      </c>
      <c r="ET23">
        <v>5.4015545276053303E-2</v>
      </c>
      <c r="EU23">
        <v>1</v>
      </c>
      <c r="EV23">
        <v>3.32198024390244</v>
      </c>
      <c r="EW23">
        <v>2.21337282230014E-2</v>
      </c>
      <c r="EX23">
        <v>5.42499296967277E-3</v>
      </c>
      <c r="EY23">
        <v>1</v>
      </c>
      <c r="EZ23">
        <v>2</v>
      </c>
      <c r="FA23">
        <v>2</v>
      </c>
      <c r="FB23" t="s">
        <v>383</v>
      </c>
      <c r="FC23">
        <v>2.9355899999999999</v>
      </c>
      <c r="FD23">
        <v>2.8852000000000002</v>
      </c>
      <c r="FE23">
        <v>8.9378200000000005E-2</v>
      </c>
      <c r="FF23">
        <v>0.10031</v>
      </c>
      <c r="FG23">
        <v>9.3778299999999995E-2</v>
      </c>
      <c r="FH23">
        <v>8.3960300000000002E-2</v>
      </c>
      <c r="FI23">
        <v>29339.5</v>
      </c>
      <c r="FJ23">
        <v>29426.799999999999</v>
      </c>
      <c r="FK23">
        <v>29838.9</v>
      </c>
      <c r="FL23">
        <v>29831.200000000001</v>
      </c>
      <c r="FM23">
        <v>36039.599999999999</v>
      </c>
      <c r="FN23">
        <v>34903.199999999997</v>
      </c>
      <c r="FO23">
        <v>43221.3</v>
      </c>
      <c r="FP23">
        <v>40888.9</v>
      </c>
      <c r="FQ23">
        <v>2.1121500000000002</v>
      </c>
      <c r="FR23">
        <v>2.0660699999999999</v>
      </c>
      <c r="FS23">
        <v>-7.4505799999999994E-5</v>
      </c>
      <c r="FT23">
        <v>0</v>
      </c>
      <c r="FU23">
        <v>23.0078</v>
      </c>
      <c r="FV23">
        <v>999.9</v>
      </c>
      <c r="FW23">
        <v>40.758000000000003</v>
      </c>
      <c r="FX23">
        <v>27.573</v>
      </c>
      <c r="FY23">
        <v>14.781599999999999</v>
      </c>
      <c r="FZ23">
        <v>63.801299999999998</v>
      </c>
      <c r="GA23">
        <v>35.789299999999997</v>
      </c>
      <c r="GB23">
        <v>1</v>
      </c>
      <c r="GC23">
        <v>1.19817E-2</v>
      </c>
      <c r="GD23">
        <v>1.9168799999999999</v>
      </c>
      <c r="GE23">
        <v>20.2532</v>
      </c>
      <c r="GF23">
        <v>5.2512800000000004</v>
      </c>
      <c r="GG23">
        <v>12.039899999999999</v>
      </c>
      <c r="GH23">
        <v>5.0254000000000003</v>
      </c>
      <c r="GI23">
        <v>3.3010000000000002</v>
      </c>
      <c r="GJ23">
        <v>999.9</v>
      </c>
      <c r="GK23">
        <v>9999</v>
      </c>
      <c r="GL23">
        <v>9999</v>
      </c>
      <c r="GM23">
        <v>9999</v>
      </c>
      <c r="GN23">
        <v>1.8778999999999999</v>
      </c>
      <c r="GO23">
        <v>1.87958</v>
      </c>
      <c r="GP23">
        <v>1.8784000000000001</v>
      </c>
      <c r="GQ23">
        <v>1.87896</v>
      </c>
      <c r="GR23">
        <v>1.88043</v>
      </c>
      <c r="GS23">
        <v>1.8749899999999999</v>
      </c>
      <c r="GT23">
        <v>1.88202</v>
      </c>
      <c r="GU23">
        <v>1.8768199999999999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33.281999999999996</v>
      </c>
      <c r="HJ23">
        <v>1.2244999999999999</v>
      </c>
      <c r="HK23">
        <v>33.282050000000098</v>
      </c>
      <c r="HL23">
        <v>0</v>
      </c>
      <c r="HM23">
        <v>0</v>
      </c>
      <c r="HN23">
        <v>0</v>
      </c>
      <c r="HO23">
        <v>1.22455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0.5</v>
      </c>
      <c r="HX23">
        <v>0.5</v>
      </c>
      <c r="HY23">
        <v>2</v>
      </c>
      <c r="HZ23">
        <v>512.274</v>
      </c>
      <c r="IA23">
        <v>538.83500000000004</v>
      </c>
      <c r="IB23">
        <v>21.253599999999999</v>
      </c>
      <c r="IC23">
        <v>27.303599999999999</v>
      </c>
      <c r="ID23">
        <v>30.0002</v>
      </c>
      <c r="IE23">
        <v>27.347799999999999</v>
      </c>
      <c r="IF23">
        <v>27.332100000000001</v>
      </c>
      <c r="IG23">
        <v>18.543399999999998</v>
      </c>
      <c r="IH23">
        <v>100</v>
      </c>
      <c r="II23">
        <v>1.3501099999999999</v>
      </c>
      <c r="IJ23">
        <v>21.252800000000001</v>
      </c>
      <c r="IK23">
        <v>400</v>
      </c>
      <c r="IL23">
        <v>4.3351199999999999</v>
      </c>
      <c r="IM23">
        <v>101.134</v>
      </c>
      <c r="IN23">
        <v>111.358</v>
      </c>
    </row>
    <row r="24" spans="1:248" x14ac:dyDescent="0.35">
      <c r="A24">
        <v>7</v>
      </c>
      <c r="B24">
        <v>1600089425.5999999</v>
      </c>
      <c r="C24">
        <v>3064.5999999046298</v>
      </c>
      <c r="D24" t="s">
        <v>404</v>
      </c>
      <c r="E24" t="s">
        <v>405</v>
      </c>
      <c r="F24">
        <v>1600089425.5999999</v>
      </c>
      <c r="G24">
        <f t="shared" si="0"/>
        <v>2.7552283143741749E-3</v>
      </c>
      <c r="H24">
        <f t="shared" si="1"/>
        <v>15.17728819631242</v>
      </c>
      <c r="I24">
        <f t="shared" si="2"/>
        <v>380.42</v>
      </c>
      <c r="J24">
        <f t="shared" si="3"/>
        <v>291.78639884707076</v>
      </c>
      <c r="K24">
        <f t="shared" si="4"/>
        <v>29.8378122040513</v>
      </c>
      <c r="L24">
        <f t="shared" si="5"/>
        <v>38.901403778640002</v>
      </c>
      <c r="M24">
        <f t="shared" si="6"/>
        <v>0.3048621883940919</v>
      </c>
      <c r="N24">
        <f t="shared" si="7"/>
        <v>2.9644238437437402</v>
      </c>
      <c r="O24">
        <f t="shared" si="8"/>
        <v>0.2884538472270371</v>
      </c>
      <c r="P24">
        <f t="shared" si="9"/>
        <v>0.18168424884521014</v>
      </c>
      <c r="Q24">
        <f t="shared" si="10"/>
        <v>66.031691914881662</v>
      </c>
      <c r="R24">
        <f t="shared" si="11"/>
        <v>23.223697240997481</v>
      </c>
      <c r="S24">
        <f t="shared" si="12"/>
        <v>22.983799999999999</v>
      </c>
      <c r="T24">
        <f t="shared" si="13"/>
        <v>2.8169581151216052</v>
      </c>
      <c r="U24">
        <f t="shared" si="14"/>
        <v>63.904062659564588</v>
      </c>
      <c r="V24">
        <f t="shared" si="15"/>
        <v>1.8625573275971996</v>
      </c>
      <c r="W24">
        <f t="shared" si="16"/>
        <v>2.9146148931400195</v>
      </c>
      <c r="X24">
        <f t="shared" si="17"/>
        <v>0.9544007875244056</v>
      </c>
      <c r="Y24">
        <f t="shared" si="18"/>
        <v>-121.50556866390112</v>
      </c>
      <c r="Z24">
        <f t="shared" si="19"/>
        <v>90.169325904499388</v>
      </c>
      <c r="AA24">
        <f t="shared" si="20"/>
        <v>6.3223004236072287</v>
      </c>
      <c r="AB24">
        <f t="shared" si="21"/>
        <v>41.017749579087166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54564.678324322376</v>
      </c>
      <c r="AH24" t="s">
        <v>372</v>
      </c>
      <c r="AI24">
        <v>10476.4</v>
      </c>
      <c r="AJ24">
        <v>682.823076923077</v>
      </c>
      <c r="AK24">
        <v>3492.25</v>
      </c>
      <c r="AL24">
        <f t="shared" si="25"/>
        <v>2809.4269230769232</v>
      </c>
      <c r="AM24">
        <f t="shared" si="26"/>
        <v>0.80447474352549886</v>
      </c>
      <c r="AN24">
        <v>-1.2033876333773099</v>
      </c>
      <c r="AO24" t="s">
        <v>406</v>
      </c>
      <c r="AP24">
        <v>10488.3</v>
      </c>
      <c r="AQ24">
        <v>981.54844000000003</v>
      </c>
      <c r="AR24">
        <v>2378.86</v>
      </c>
      <c r="AS24">
        <f t="shared" si="27"/>
        <v>0.58738705094036647</v>
      </c>
      <c r="AT24">
        <v>0.5</v>
      </c>
      <c r="AU24">
        <f t="shared" si="28"/>
        <v>337.0256458359562</v>
      </c>
      <c r="AV24">
        <f t="shared" si="29"/>
        <v>15.17728819631242</v>
      </c>
      <c r="AW24">
        <f t="shared" si="30"/>
        <v>98.982250099427361</v>
      </c>
      <c r="AX24">
        <f t="shared" si="31"/>
        <v>0.69654792631764806</v>
      </c>
      <c r="AY24">
        <f t="shared" si="32"/>
        <v>4.8603647918422373E-2</v>
      </c>
      <c r="AZ24">
        <f t="shared" si="33"/>
        <v>0.46803510925401237</v>
      </c>
      <c r="BA24" t="s">
        <v>407</v>
      </c>
      <c r="BB24">
        <v>721.87</v>
      </c>
      <c r="BC24">
        <f t="shared" si="34"/>
        <v>1656.9900000000002</v>
      </c>
      <c r="BD24">
        <f t="shared" si="35"/>
        <v>0.84328303731464882</v>
      </c>
      <c r="BE24">
        <f t="shared" si="36"/>
        <v>0.40189071535312837</v>
      </c>
      <c r="BF24">
        <f t="shared" si="37"/>
        <v>0.82386859683751446</v>
      </c>
      <c r="BG24">
        <f t="shared" si="38"/>
        <v>0.39630502251348815</v>
      </c>
      <c r="BH24">
        <f t="shared" si="39"/>
        <v>0.62018409009577302</v>
      </c>
      <c r="BI24">
        <f t="shared" si="40"/>
        <v>0.37981590990422698</v>
      </c>
      <c r="BJ24">
        <v>590</v>
      </c>
      <c r="BK24">
        <v>300</v>
      </c>
      <c r="BL24">
        <v>300</v>
      </c>
      <c r="BM24">
        <v>300</v>
      </c>
      <c r="BN24">
        <v>10488.3</v>
      </c>
      <c r="BO24">
        <v>2288.39</v>
      </c>
      <c r="BP24">
        <v>-8.3932099999999999E-3</v>
      </c>
      <c r="BQ24">
        <v>-0.79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399.81099999999998</v>
      </c>
      <c r="CC24">
        <f t="shared" si="42"/>
        <v>337.0256458359562</v>
      </c>
      <c r="CD24">
        <f t="shared" si="43"/>
        <v>0.84296241433066177</v>
      </c>
      <c r="CE24">
        <f t="shared" si="44"/>
        <v>0.19592482866132363</v>
      </c>
      <c r="CF24">
        <v>1600089425.5999999</v>
      </c>
      <c r="CG24">
        <v>380.42</v>
      </c>
      <c r="CH24">
        <v>399.88900000000001</v>
      </c>
      <c r="CI24">
        <v>18.214099999999998</v>
      </c>
      <c r="CJ24">
        <v>14.968299999999999</v>
      </c>
      <c r="CK24">
        <v>347.12400000000002</v>
      </c>
      <c r="CL24">
        <v>16.986000000000001</v>
      </c>
      <c r="CM24">
        <v>500.03899999999999</v>
      </c>
      <c r="CN24">
        <v>102.059</v>
      </c>
      <c r="CO24">
        <v>0.20009199999999999</v>
      </c>
      <c r="CP24">
        <v>23.547999999999998</v>
      </c>
      <c r="CQ24">
        <v>22.983799999999999</v>
      </c>
      <c r="CR24">
        <v>999.9</v>
      </c>
      <c r="CS24">
        <v>0</v>
      </c>
      <c r="CT24">
        <v>0</v>
      </c>
      <c r="CU24">
        <v>9994.3799999999992</v>
      </c>
      <c r="CV24">
        <v>0</v>
      </c>
      <c r="CW24">
        <v>1.5289399999999999E-3</v>
      </c>
      <c r="CX24">
        <v>-19.468499999999999</v>
      </c>
      <c r="CY24">
        <v>387.47800000000001</v>
      </c>
      <c r="CZ24">
        <v>405.96600000000001</v>
      </c>
      <c r="DA24">
        <v>3.24579</v>
      </c>
      <c r="DB24">
        <v>399.88900000000001</v>
      </c>
      <c r="DC24">
        <v>14.968299999999999</v>
      </c>
      <c r="DD24">
        <v>1.8589100000000001</v>
      </c>
      <c r="DE24">
        <v>1.52765</v>
      </c>
      <c r="DF24">
        <v>16.2912</v>
      </c>
      <c r="DG24">
        <v>13.2477</v>
      </c>
      <c r="DH24">
        <v>399.81099999999998</v>
      </c>
      <c r="DI24">
        <v>0.89999099999999999</v>
      </c>
      <c r="DJ24">
        <v>0.100009</v>
      </c>
      <c r="DK24">
        <v>0</v>
      </c>
      <c r="DL24">
        <v>981.86199999999997</v>
      </c>
      <c r="DM24">
        <v>4.9990300000000003</v>
      </c>
      <c r="DN24">
        <v>3834.57</v>
      </c>
      <c r="DO24">
        <v>3073.95</v>
      </c>
      <c r="DP24">
        <v>38.5</v>
      </c>
      <c r="DQ24">
        <v>42.5</v>
      </c>
      <c r="DR24">
        <v>40.811999999999998</v>
      </c>
      <c r="DS24">
        <v>41.311999999999998</v>
      </c>
      <c r="DT24">
        <v>40.936999999999998</v>
      </c>
      <c r="DU24">
        <v>355.33</v>
      </c>
      <c r="DV24">
        <v>39.479999999999997</v>
      </c>
      <c r="DW24">
        <v>0</v>
      </c>
      <c r="DX24">
        <v>110.5</v>
      </c>
      <c r="DY24">
        <v>0</v>
      </c>
      <c r="DZ24">
        <v>981.54844000000003</v>
      </c>
      <c r="EA24">
        <v>5.56484614313616</v>
      </c>
      <c r="EB24">
        <v>17.971538392983199</v>
      </c>
      <c r="EC24">
        <v>3833.7212</v>
      </c>
      <c r="ED24">
        <v>15</v>
      </c>
      <c r="EE24">
        <v>1600089371.0999999</v>
      </c>
      <c r="EF24" t="s">
        <v>408</v>
      </c>
      <c r="EG24">
        <v>1600089362.0999999</v>
      </c>
      <c r="EH24">
        <v>1600089371.0999999</v>
      </c>
      <c r="EI24">
        <v>9</v>
      </c>
      <c r="EJ24">
        <v>1.4E-2</v>
      </c>
      <c r="EK24">
        <v>4.0000000000000001E-3</v>
      </c>
      <c r="EL24">
        <v>33.295999999999999</v>
      </c>
      <c r="EM24">
        <v>1.228</v>
      </c>
      <c r="EN24">
        <v>400</v>
      </c>
      <c r="EO24">
        <v>15</v>
      </c>
      <c r="EP24">
        <v>0.08</v>
      </c>
      <c r="EQ24">
        <v>0.03</v>
      </c>
      <c r="ER24">
        <v>-19.541224390243901</v>
      </c>
      <c r="ES24">
        <v>-6.5510801393753898E-2</v>
      </c>
      <c r="ET24">
        <v>2.48233051442939E-2</v>
      </c>
      <c r="EU24">
        <v>1</v>
      </c>
      <c r="EV24">
        <v>3.2514219512195099</v>
      </c>
      <c r="EW24">
        <v>-3.5935609756100197E-2</v>
      </c>
      <c r="EX24">
        <v>3.69798047687878E-3</v>
      </c>
      <c r="EY24">
        <v>1</v>
      </c>
      <c r="EZ24">
        <v>2</v>
      </c>
      <c r="FA24">
        <v>2</v>
      </c>
      <c r="FB24" t="s">
        <v>383</v>
      </c>
      <c r="FC24">
        <v>2.9356</v>
      </c>
      <c r="FD24">
        <v>2.88523</v>
      </c>
      <c r="FE24">
        <v>8.9934200000000006E-2</v>
      </c>
      <c r="FF24">
        <v>0.100288</v>
      </c>
      <c r="FG24">
        <v>9.3649200000000002E-2</v>
      </c>
      <c r="FH24">
        <v>8.4155099999999997E-2</v>
      </c>
      <c r="FI24">
        <v>29318.9</v>
      </c>
      <c r="FJ24">
        <v>29426</v>
      </c>
      <c r="FK24">
        <v>29836.2</v>
      </c>
      <c r="FL24">
        <v>29829.8</v>
      </c>
      <c r="FM24">
        <v>36041.300000000003</v>
      </c>
      <c r="FN24">
        <v>34894.6</v>
      </c>
      <c r="FO24">
        <v>43217.2</v>
      </c>
      <c r="FP24">
        <v>40887.5</v>
      </c>
      <c r="FQ24">
        <v>2.11273</v>
      </c>
      <c r="FR24">
        <v>2.0653000000000001</v>
      </c>
      <c r="FS24">
        <v>-3.6358800000000002E-3</v>
      </c>
      <c r="FT24">
        <v>0</v>
      </c>
      <c r="FU24">
        <v>23.043700000000001</v>
      </c>
      <c r="FV24">
        <v>999.9</v>
      </c>
      <c r="FW24">
        <v>40.502000000000002</v>
      </c>
      <c r="FX24">
        <v>27.684000000000001</v>
      </c>
      <c r="FY24">
        <v>14.783799999999999</v>
      </c>
      <c r="FZ24">
        <v>63.951300000000003</v>
      </c>
      <c r="GA24">
        <v>35.785299999999999</v>
      </c>
      <c r="GB24">
        <v>1</v>
      </c>
      <c r="GC24">
        <v>1.2804899999999999E-2</v>
      </c>
      <c r="GD24">
        <v>1.7623200000000001</v>
      </c>
      <c r="GE24">
        <v>20.256699999999999</v>
      </c>
      <c r="GF24">
        <v>5.2508299999999997</v>
      </c>
      <c r="GG24">
        <v>12.0405</v>
      </c>
      <c r="GH24">
        <v>5.0249499999999996</v>
      </c>
      <c r="GI24">
        <v>3.3010000000000002</v>
      </c>
      <c r="GJ24">
        <v>999.9</v>
      </c>
      <c r="GK24">
        <v>9999</v>
      </c>
      <c r="GL24">
        <v>9999</v>
      </c>
      <c r="GM24">
        <v>9999</v>
      </c>
      <c r="GN24">
        <v>1.87791</v>
      </c>
      <c r="GO24">
        <v>1.8795900000000001</v>
      </c>
      <c r="GP24">
        <v>1.87843</v>
      </c>
      <c r="GQ24">
        <v>1.87896</v>
      </c>
      <c r="GR24">
        <v>1.88042</v>
      </c>
      <c r="GS24">
        <v>1.8749899999999999</v>
      </c>
      <c r="GT24">
        <v>1.8820300000000001</v>
      </c>
      <c r="GU24">
        <v>1.87683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33.295999999999999</v>
      </c>
      <c r="HJ24">
        <v>1.2281</v>
      </c>
      <c r="HK24">
        <v>33.296050000000001</v>
      </c>
      <c r="HL24">
        <v>0</v>
      </c>
      <c r="HM24">
        <v>0</v>
      </c>
      <c r="HN24">
        <v>0</v>
      </c>
      <c r="HO24">
        <v>1.2280500000000001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1.1000000000000001</v>
      </c>
      <c r="HX24">
        <v>0.9</v>
      </c>
      <c r="HY24">
        <v>2</v>
      </c>
      <c r="HZ24">
        <v>512.86199999999997</v>
      </c>
      <c r="IA24">
        <v>538.53599999999994</v>
      </c>
      <c r="IB24">
        <v>21.321999999999999</v>
      </c>
      <c r="IC24">
        <v>27.326799999999999</v>
      </c>
      <c r="ID24">
        <v>29.9999</v>
      </c>
      <c r="IE24">
        <v>27.372800000000002</v>
      </c>
      <c r="IF24">
        <v>27.357299999999999</v>
      </c>
      <c r="IG24">
        <v>18.549199999999999</v>
      </c>
      <c r="IH24">
        <v>100</v>
      </c>
      <c r="II24">
        <v>3.8595299999999999E-2</v>
      </c>
      <c r="IJ24">
        <v>21.335799999999999</v>
      </c>
      <c r="IK24">
        <v>400</v>
      </c>
      <c r="IL24">
        <v>6.8384200000000002</v>
      </c>
      <c r="IM24">
        <v>101.124</v>
      </c>
      <c r="IN24">
        <v>111.354</v>
      </c>
    </row>
    <row r="25" spans="1:248" x14ac:dyDescent="0.35">
      <c r="A25">
        <v>8</v>
      </c>
      <c r="B25">
        <v>1600089491.5999999</v>
      </c>
      <c r="C25">
        <v>3130.5999999046298</v>
      </c>
      <c r="D25" t="s">
        <v>409</v>
      </c>
      <c r="E25" t="s">
        <v>410</v>
      </c>
      <c r="F25">
        <v>1600089491.5999999</v>
      </c>
      <c r="G25">
        <f t="shared" si="0"/>
        <v>2.7006901899529435E-3</v>
      </c>
      <c r="H25">
        <f t="shared" si="1"/>
        <v>10.979026192887275</v>
      </c>
      <c r="I25">
        <f t="shared" si="2"/>
        <v>385.56599999999997</v>
      </c>
      <c r="J25">
        <f t="shared" si="3"/>
        <v>318.4441148273313</v>
      </c>
      <c r="K25">
        <f t="shared" si="4"/>
        <v>32.563449059133923</v>
      </c>
      <c r="L25">
        <f t="shared" si="5"/>
        <v>39.427196846586007</v>
      </c>
      <c r="M25">
        <f t="shared" si="6"/>
        <v>0.29790465685606832</v>
      </c>
      <c r="N25">
        <f t="shared" si="7"/>
        <v>2.9666165333629224</v>
      </c>
      <c r="O25">
        <f t="shared" si="8"/>
        <v>0.28222695451741292</v>
      </c>
      <c r="P25">
        <f t="shared" si="9"/>
        <v>0.17773164099264349</v>
      </c>
      <c r="Q25">
        <f t="shared" si="10"/>
        <v>41.312648341067778</v>
      </c>
      <c r="R25">
        <f t="shared" si="11"/>
        <v>23.062153687373129</v>
      </c>
      <c r="S25">
        <f t="shared" si="12"/>
        <v>22.974399999999999</v>
      </c>
      <c r="T25">
        <f t="shared" si="13"/>
        <v>2.8153556264384711</v>
      </c>
      <c r="U25">
        <f t="shared" si="14"/>
        <v>63.909493734504444</v>
      </c>
      <c r="V25">
        <f t="shared" si="15"/>
        <v>1.8591930739394003</v>
      </c>
      <c r="W25">
        <f t="shared" si="16"/>
        <v>2.9091031164523691</v>
      </c>
      <c r="X25">
        <f t="shared" si="17"/>
        <v>0.95616255249907089</v>
      </c>
      <c r="Y25">
        <f t="shared" si="18"/>
        <v>-119.1004373769248</v>
      </c>
      <c r="Z25">
        <f t="shared" si="19"/>
        <v>86.717424202400267</v>
      </c>
      <c r="AA25">
        <f t="shared" si="20"/>
        <v>6.0745178753001827</v>
      </c>
      <c r="AB25">
        <f t="shared" si="21"/>
        <v>15.004153041843423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54635.484999355976</v>
      </c>
      <c r="AH25" t="s">
        <v>372</v>
      </c>
      <c r="AI25">
        <v>10476.4</v>
      </c>
      <c r="AJ25">
        <v>682.823076923077</v>
      </c>
      <c r="AK25">
        <v>3492.25</v>
      </c>
      <c r="AL25">
        <f t="shared" si="25"/>
        <v>2809.4269230769232</v>
      </c>
      <c r="AM25">
        <f t="shared" si="26"/>
        <v>0.80447474352549886</v>
      </c>
      <c r="AN25">
        <v>-1.2033876333773099</v>
      </c>
      <c r="AO25" t="s">
        <v>411</v>
      </c>
      <c r="AP25">
        <v>10476.299999999999</v>
      </c>
      <c r="AQ25">
        <v>924.87626923076903</v>
      </c>
      <c r="AR25">
        <v>2476.38</v>
      </c>
      <c r="AS25">
        <f t="shared" si="27"/>
        <v>0.62652086140625873</v>
      </c>
      <c r="AT25">
        <v>0.5</v>
      </c>
      <c r="AU25">
        <f t="shared" si="28"/>
        <v>210.90781755215437</v>
      </c>
      <c r="AV25">
        <f t="shared" si="29"/>
        <v>10.979026192887275</v>
      </c>
      <c r="AW25">
        <f t="shared" si="30"/>
        <v>66.069073765044905</v>
      </c>
      <c r="AX25">
        <f t="shared" si="31"/>
        <v>0.70813445432445754</v>
      </c>
      <c r="AY25">
        <f t="shared" si="32"/>
        <v>5.7761793600903659E-2</v>
      </c>
      <c r="AZ25">
        <f t="shared" si="33"/>
        <v>0.41022379440958168</v>
      </c>
      <c r="BA25" t="s">
        <v>412</v>
      </c>
      <c r="BB25">
        <v>722.77</v>
      </c>
      <c r="BC25">
        <f t="shared" si="34"/>
        <v>1753.6100000000001</v>
      </c>
      <c r="BD25">
        <f t="shared" si="35"/>
        <v>0.88474845077824082</v>
      </c>
      <c r="BE25">
        <f t="shared" si="36"/>
        <v>0.36680893164059675</v>
      </c>
      <c r="BF25">
        <f t="shared" si="37"/>
        <v>0.86504292716149778</v>
      </c>
      <c r="BG25">
        <f t="shared" si="38"/>
        <v>0.36159331700552116</v>
      </c>
      <c r="BH25">
        <f t="shared" si="39"/>
        <v>0.69141101252478221</v>
      </c>
      <c r="BI25">
        <f t="shared" si="40"/>
        <v>0.30858898747521779</v>
      </c>
      <c r="BJ25">
        <v>592</v>
      </c>
      <c r="BK25">
        <v>300</v>
      </c>
      <c r="BL25">
        <v>300</v>
      </c>
      <c r="BM25">
        <v>300</v>
      </c>
      <c r="BN25">
        <v>10476.299999999999</v>
      </c>
      <c r="BO25">
        <v>2393.98</v>
      </c>
      <c r="BP25">
        <v>-8.5127499999999995E-3</v>
      </c>
      <c r="BQ25">
        <v>-8.1199999999999992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250.20500000000001</v>
      </c>
      <c r="CC25">
        <f t="shared" si="42"/>
        <v>210.90781755215437</v>
      </c>
      <c r="CD25">
        <f t="shared" si="43"/>
        <v>0.84294005935994232</v>
      </c>
      <c r="CE25">
        <f t="shared" si="44"/>
        <v>0.1958801187198847</v>
      </c>
      <c r="CF25">
        <v>1600089491.5999999</v>
      </c>
      <c r="CG25">
        <v>385.56599999999997</v>
      </c>
      <c r="CH25">
        <v>399.98899999999998</v>
      </c>
      <c r="CI25">
        <v>18.1814</v>
      </c>
      <c r="CJ25">
        <v>14.9998</v>
      </c>
      <c r="CK25">
        <v>352.28899999999999</v>
      </c>
      <c r="CL25">
        <v>16.949400000000001</v>
      </c>
      <c r="CM25">
        <v>500.048</v>
      </c>
      <c r="CN25">
        <v>102.05800000000001</v>
      </c>
      <c r="CO25">
        <v>0.19997100000000001</v>
      </c>
      <c r="CP25">
        <v>23.5166</v>
      </c>
      <c r="CQ25">
        <v>22.974399999999999</v>
      </c>
      <c r="CR25">
        <v>999.9</v>
      </c>
      <c r="CS25">
        <v>0</v>
      </c>
      <c r="CT25">
        <v>0</v>
      </c>
      <c r="CU25">
        <v>10006.9</v>
      </c>
      <c r="CV25">
        <v>0</v>
      </c>
      <c r="CW25">
        <v>1.5289399999999999E-3</v>
      </c>
      <c r="CX25">
        <v>-14.404400000000001</v>
      </c>
      <c r="CY25">
        <v>392.72399999999999</v>
      </c>
      <c r="CZ25">
        <v>406.08</v>
      </c>
      <c r="DA25">
        <v>3.1775899999999999</v>
      </c>
      <c r="DB25">
        <v>399.98899999999998</v>
      </c>
      <c r="DC25">
        <v>14.9998</v>
      </c>
      <c r="DD25">
        <v>1.8551500000000001</v>
      </c>
      <c r="DE25">
        <v>1.53085</v>
      </c>
      <c r="DF25">
        <v>16.2593</v>
      </c>
      <c r="DG25">
        <v>13.2798</v>
      </c>
      <c r="DH25">
        <v>250.20500000000001</v>
      </c>
      <c r="DI25">
        <v>0.89999099999999999</v>
      </c>
      <c r="DJ25">
        <v>0.100009</v>
      </c>
      <c r="DK25">
        <v>0</v>
      </c>
      <c r="DL25">
        <v>925.49800000000005</v>
      </c>
      <c r="DM25">
        <v>4.9990300000000003</v>
      </c>
      <c r="DN25">
        <v>2260.6</v>
      </c>
      <c r="DO25">
        <v>1909.14</v>
      </c>
      <c r="DP25">
        <v>38.186999999999998</v>
      </c>
      <c r="DQ25">
        <v>42.375</v>
      </c>
      <c r="DR25">
        <v>40.625</v>
      </c>
      <c r="DS25">
        <v>41.186999999999998</v>
      </c>
      <c r="DT25">
        <v>40.75</v>
      </c>
      <c r="DU25">
        <v>220.68</v>
      </c>
      <c r="DV25">
        <v>24.52</v>
      </c>
      <c r="DW25">
        <v>0</v>
      </c>
      <c r="DX25">
        <v>65.5</v>
      </c>
      <c r="DY25">
        <v>0</v>
      </c>
      <c r="DZ25">
        <v>924.87626923076903</v>
      </c>
      <c r="EA25">
        <v>6.6200683692314799</v>
      </c>
      <c r="EB25">
        <v>19.4321367315884</v>
      </c>
      <c r="EC25">
        <v>2256.8711538461498</v>
      </c>
      <c r="ED25">
        <v>15</v>
      </c>
      <c r="EE25">
        <v>1600089521.5999999</v>
      </c>
      <c r="EF25" t="s">
        <v>413</v>
      </c>
      <c r="EG25">
        <v>1600089508.5999999</v>
      </c>
      <c r="EH25">
        <v>1600089521.5999999</v>
      </c>
      <c r="EI25">
        <v>10</v>
      </c>
      <c r="EJ25">
        <v>-1.9E-2</v>
      </c>
      <c r="EK25">
        <v>4.0000000000000001E-3</v>
      </c>
      <c r="EL25">
        <v>33.277000000000001</v>
      </c>
      <c r="EM25">
        <v>1.232</v>
      </c>
      <c r="EN25">
        <v>400</v>
      </c>
      <c r="EO25">
        <v>15</v>
      </c>
      <c r="EP25">
        <v>0.12</v>
      </c>
      <c r="EQ25">
        <v>0.03</v>
      </c>
      <c r="ER25">
        <v>-14.4467146341463</v>
      </c>
      <c r="ES25">
        <v>-8.3862020905960399E-2</v>
      </c>
      <c r="ET25">
        <v>6.1227255850744199E-2</v>
      </c>
      <c r="EU25">
        <v>1</v>
      </c>
      <c r="EV25">
        <v>3.1971595121951202</v>
      </c>
      <c r="EW25">
        <v>-0.150806550522644</v>
      </c>
      <c r="EX25">
        <v>1.5655961063927599E-2</v>
      </c>
      <c r="EY25">
        <v>1</v>
      </c>
      <c r="EZ25">
        <v>2</v>
      </c>
      <c r="FA25">
        <v>2</v>
      </c>
      <c r="FB25" t="s">
        <v>383</v>
      </c>
      <c r="FC25">
        <v>2.9356200000000001</v>
      </c>
      <c r="FD25">
        <v>2.8852199999999999</v>
      </c>
      <c r="FE25">
        <v>9.0994699999999998E-2</v>
      </c>
      <c r="FF25">
        <v>0.100304</v>
      </c>
      <c r="FG25">
        <v>9.3499100000000002E-2</v>
      </c>
      <c r="FH25">
        <v>8.4281200000000001E-2</v>
      </c>
      <c r="FI25">
        <v>29284</v>
      </c>
      <c r="FJ25">
        <v>29424.7</v>
      </c>
      <c r="FK25">
        <v>29835.599999999999</v>
      </c>
      <c r="FL25">
        <v>29829</v>
      </c>
      <c r="FM25">
        <v>36046.6</v>
      </c>
      <c r="FN25">
        <v>34888.9</v>
      </c>
      <c r="FO25">
        <v>43216.2</v>
      </c>
      <c r="FP25">
        <v>40886.5</v>
      </c>
      <c r="FQ25">
        <v>2.1124499999999999</v>
      </c>
      <c r="FR25">
        <v>2.0647500000000001</v>
      </c>
      <c r="FS25">
        <v>-5.4314699999999999E-3</v>
      </c>
      <c r="FT25">
        <v>0</v>
      </c>
      <c r="FU25">
        <v>23.063800000000001</v>
      </c>
      <c r="FV25">
        <v>999.9</v>
      </c>
      <c r="FW25">
        <v>40.685000000000002</v>
      </c>
      <c r="FX25">
        <v>27.754999999999999</v>
      </c>
      <c r="FY25">
        <v>14.9124</v>
      </c>
      <c r="FZ25">
        <v>63.6813</v>
      </c>
      <c r="GA25">
        <v>35.7652</v>
      </c>
      <c r="GB25">
        <v>1</v>
      </c>
      <c r="GC25">
        <v>1.21621E-2</v>
      </c>
      <c r="GD25">
        <v>1.47133</v>
      </c>
      <c r="GE25">
        <v>20.2608</v>
      </c>
      <c r="GF25">
        <v>5.2493400000000001</v>
      </c>
      <c r="GG25">
        <v>12.0402</v>
      </c>
      <c r="GH25">
        <v>5.0248999999999997</v>
      </c>
      <c r="GI25">
        <v>3.3010000000000002</v>
      </c>
      <c r="GJ25">
        <v>999.9</v>
      </c>
      <c r="GK25">
        <v>9999</v>
      </c>
      <c r="GL25">
        <v>9999</v>
      </c>
      <c r="GM25">
        <v>9999</v>
      </c>
      <c r="GN25">
        <v>1.8778999999999999</v>
      </c>
      <c r="GO25">
        <v>1.87958</v>
      </c>
      <c r="GP25">
        <v>1.87839</v>
      </c>
      <c r="GQ25">
        <v>1.87897</v>
      </c>
      <c r="GR25">
        <v>1.88045</v>
      </c>
      <c r="GS25">
        <v>1.8749899999999999</v>
      </c>
      <c r="GT25">
        <v>1.88202</v>
      </c>
      <c r="GU25">
        <v>1.8768199999999999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33.277000000000001</v>
      </c>
      <c r="HJ25">
        <v>1.232</v>
      </c>
      <c r="HK25">
        <v>33.296050000000001</v>
      </c>
      <c r="HL25">
        <v>0</v>
      </c>
      <c r="HM25">
        <v>0</v>
      </c>
      <c r="HN25">
        <v>0</v>
      </c>
      <c r="HO25">
        <v>1.2280500000000001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2.2000000000000002</v>
      </c>
      <c r="HX25">
        <v>2</v>
      </c>
      <c r="HY25">
        <v>2</v>
      </c>
      <c r="HZ25">
        <v>512.76900000000001</v>
      </c>
      <c r="IA25">
        <v>538.26099999999997</v>
      </c>
      <c r="IB25">
        <v>21.5137</v>
      </c>
      <c r="IC25">
        <v>27.3338</v>
      </c>
      <c r="ID25">
        <v>30.0001</v>
      </c>
      <c r="IE25">
        <v>27.381900000000002</v>
      </c>
      <c r="IF25">
        <v>27.3688</v>
      </c>
      <c r="IG25">
        <v>18.541599999999999</v>
      </c>
      <c r="IH25">
        <v>100</v>
      </c>
      <c r="II25">
        <v>3.73047</v>
      </c>
      <c r="IJ25">
        <v>21.534300000000002</v>
      </c>
      <c r="IK25">
        <v>400</v>
      </c>
      <c r="IL25">
        <v>7.5674599999999996</v>
      </c>
      <c r="IM25">
        <v>101.122</v>
      </c>
      <c r="IN25">
        <v>111.351</v>
      </c>
    </row>
    <row r="26" spans="1:248" x14ac:dyDescent="0.35">
      <c r="A26">
        <v>9</v>
      </c>
      <c r="B26">
        <v>1600089627</v>
      </c>
      <c r="C26">
        <v>3266</v>
      </c>
      <c r="D26" t="s">
        <v>414</v>
      </c>
      <c r="E26" t="s">
        <v>415</v>
      </c>
      <c r="F26">
        <v>1600089627</v>
      </c>
      <c r="G26">
        <f t="shared" si="0"/>
        <v>2.5697026513782032E-3</v>
      </c>
      <c r="H26">
        <f t="shared" si="1"/>
        <v>7.0023043607390871</v>
      </c>
      <c r="I26">
        <f t="shared" si="2"/>
        <v>390.38600000000002</v>
      </c>
      <c r="J26">
        <f t="shared" si="3"/>
        <v>342.61137918355979</v>
      </c>
      <c r="K26">
        <f t="shared" si="4"/>
        <v>35.034400494997762</v>
      </c>
      <c r="L26">
        <f t="shared" si="5"/>
        <v>39.919688319262001</v>
      </c>
      <c r="M26">
        <f t="shared" si="6"/>
        <v>0.27787363580108149</v>
      </c>
      <c r="N26">
        <f t="shared" si="7"/>
        <v>2.9647194648639008</v>
      </c>
      <c r="O26">
        <f t="shared" si="8"/>
        <v>0.26417303919654689</v>
      </c>
      <c r="P26">
        <f t="shared" si="9"/>
        <v>0.1662827852811754</v>
      </c>
      <c r="Q26">
        <f t="shared" si="10"/>
        <v>24.759995151549102</v>
      </c>
      <c r="R26">
        <f t="shared" si="11"/>
        <v>22.997888625522716</v>
      </c>
      <c r="S26">
        <f t="shared" si="12"/>
        <v>23.007999999999999</v>
      </c>
      <c r="T26">
        <f t="shared" si="13"/>
        <v>2.821087343183966</v>
      </c>
      <c r="U26">
        <f t="shared" si="14"/>
        <v>63.566815836982549</v>
      </c>
      <c r="V26">
        <f t="shared" si="15"/>
        <v>1.8491127342609999</v>
      </c>
      <c r="W26">
        <f t="shared" si="16"/>
        <v>2.9089277320466387</v>
      </c>
      <c r="X26">
        <f t="shared" si="17"/>
        <v>0.97197460892296617</v>
      </c>
      <c r="Y26">
        <f t="shared" si="18"/>
        <v>-113.32388692577877</v>
      </c>
      <c r="Z26">
        <f t="shared" si="19"/>
        <v>81.131715958873372</v>
      </c>
      <c r="AA26">
        <f t="shared" si="20"/>
        <v>5.6878162121275384</v>
      </c>
      <c r="AB26">
        <f t="shared" si="21"/>
        <v>-1.7443596032287587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54579.365207097195</v>
      </c>
      <c r="AH26" t="s">
        <v>372</v>
      </c>
      <c r="AI26">
        <v>10476.4</v>
      </c>
      <c r="AJ26">
        <v>682.823076923077</v>
      </c>
      <c r="AK26">
        <v>3492.25</v>
      </c>
      <c r="AL26">
        <f t="shared" si="25"/>
        <v>2809.4269230769232</v>
      </c>
      <c r="AM26">
        <f t="shared" si="26"/>
        <v>0.80447474352549886</v>
      </c>
      <c r="AN26">
        <v>-1.2033876333773099</v>
      </c>
      <c r="AO26" t="s">
        <v>416</v>
      </c>
      <c r="AP26">
        <v>10469.4</v>
      </c>
      <c r="AQ26">
        <v>868.19257692307701</v>
      </c>
      <c r="AR26">
        <v>2562.94</v>
      </c>
      <c r="AS26">
        <f t="shared" si="27"/>
        <v>0.66125130634229556</v>
      </c>
      <c r="AT26">
        <v>0.5</v>
      </c>
      <c r="AU26">
        <f t="shared" si="28"/>
        <v>126.45601731080383</v>
      </c>
      <c r="AV26">
        <f t="shared" si="29"/>
        <v>7.0023043607390871</v>
      </c>
      <c r="AW26">
        <f t="shared" si="30"/>
        <v>41.809603320806488</v>
      </c>
      <c r="AX26">
        <f t="shared" si="31"/>
        <v>0.71665353071082427</v>
      </c>
      <c r="AY26">
        <f t="shared" si="32"/>
        <v>6.4889691836082675E-2</v>
      </c>
      <c r="AZ26">
        <f t="shared" si="33"/>
        <v>0.36259530070934159</v>
      </c>
      <c r="BA26" t="s">
        <v>417</v>
      </c>
      <c r="BB26">
        <v>726.2</v>
      </c>
      <c r="BC26">
        <f t="shared" si="34"/>
        <v>1836.74</v>
      </c>
      <c r="BD26">
        <f t="shared" si="35"/>
        <v>0.92269315367276972</v>
      </c>
      <c r="BE26">
        <f t="shared" si="36"/>
        <v>0.33597006561703507</v>
      </c>
      <c r="BF26">
        <f t="shared" si="37"/>
        <v>0.90140533403814493</v>
      </c>
      <c r="BG26">
        <f t="shared" si="38"/>
        <v>0.33078276297794101</v>
      </c>
      <c r="BH26">
        <f t="shared" si="39"/>
        <v>0.7717870274494798</v>
      </c>
      <c r="BI26">
        <f t="shared" si="40"/>
        <v>0.2282129725505202</v>
      </c>
      <c r="BJ26">
        <v>594</v>
      </c>
      <c r="BK26">
        <v>300</v>
      </c>
      <c r="BL26">
        <v>300</v>
      </c>
      <c r="BM26">
        <v>300</v>
      </c>
      <c r="BN26">
        <v>10469.4</v>
      </c>
      <c r="BO26">
        <v>2513.86</v>
      </c>
      <c r="BP26">
        <v>-8.5936699999999994E-3</v>
      </c>
      <c r="BQ26">
        <v>-19.32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150.02500000000001</v>
      </c>
      <c r="CC26">
        <f t="shared" si="42"/>
        <v>126.45601731080383</v>
      </c>
      <c r="CD26">
        <f t="shared" si="43"/>
        <v>0.84289963213333663</v>
      </c>
      <c r="CE26">
        <f t="shared" si="44"/>
        <v>0.19579926426667338</v>
      </c>
      <c r="CF26">
        <v>1600089627</v>
      </c>
      <c r="CG26">
        <v>390.38600000000002</v>
      </c>
      <c r="CH26">
        <v>399.99200000000002</v>
      </c>
      <c r="CI26">
        <v>18.082999999999998</v>
      </c>
      <c r="CJ26">
        <v>15.055300000000001</v>
      </c>
      <c r="CK26">
        <v>357.05900000000003</v>
      </c>
      <c r="CL26">
        <v>16.848600000000001</v>
      </c>
      <c r="CM26">
        <v>500.03</v>
      </c>
      <c r="CN26">
        <v>102.057</v>
      </c>
      <c r="CO26">
        <v>0.19996700000000001</v>
      </c>
      <c r="CP26">
        <v>23.515599999999999</v>
      </c>
      <c r="CQ26">
        <v>23.007999999999999</v>
      </c>
      <c r="CR26">
        <v>999.9</v>
      </c>
      <c r="CS26">
        <v>0</v>
      </c>
      <c r="CT26">
        <v>0</v>
      </c>
      <c r="CU26">
        <v>9996.25</v>
      </c>
      <c r="CV26">
        <v>0</v>
      </c>
      <c r="CW26">
        <v>1.5289399999999999E-3</v>
      </c>
      <c r="CX26">
        <v>-9.6060800000000004</v>
      </c>
      <c r="CY26">
        <v>397.57600000000002</v>
      </c>
      <c r="CZ26">
        <v>406.10599999999999</v>
      </c>
      <c r="DA26">
        <v>3.0277099999999999</v>
      </c>
      <c r="DB26">
        <v>399.99200000000002</v>
      </c>
      <c r="DC26">
        <v>15.055300000000001</v>
      </c>
      <c r="DD26">
        <v>1.8454999999999999</v>
      </c>
      <c r="DE26">
        <v>1.5365</v>
      </c>
      <c r="DF26">
        <v>16.177600000000002</v>
      </c>
      <c r="DG26">
        <v>13.3363</v>
      </c>
      <c r="DH26">
        <v>150.02500000000001</v>
      </c>
      <c r="DI26">
        <v>0.89999099999999999</v>
      </c>
      <c r="DJ26">
        <v>0.100009</v>
      </c>
      <c r="DK26">
        <v>0</v>
      </c>
      <c r="DL26">
        <v>866.37599999999998</v>
      </c>
      <c r="DM26">
        <v>4.9990300000000003</v>
      </c>
      <c r="DN26">
        <v>1264.4000000000001</v>
      </c>
      <c r="DO26">
        <v>1129.1500000000001</v>
      </c>
      <c r="DP26">
        <v>37.5</v>
      </c>
      <c r="DQ26">
        <v>42</v>
      </c>
      <c r="DR26">
        <v>40.125</v>
      </c>
      <c r="DS26">
        <v>40.936999999999998</v>
      </c>
      <c r="DT26">
        <v>40.186999999999998</v>
      </c>
      <c r="DU26">
        <v>130.52000000000001</v>
      </c>
      <c r="DV26">
        <v>14.5</v>
      </c>
      <c r="DW26">
        <v>0</v>
      </c>
      <c r="DX26">
        <v>135.19999980926499</v>
      </c>
      <c r="DY26">
        <v>0</v>
      </c>
      <c r="DZ26">
        <v>868.19257692307701</v>
      </c>
      <c r="EA26">
        <v>-13.8523418878301</v>
      </c>
      <c r="EB26">
        <v>-20.970256392831299</v>
      </c>
      <c r="EC26">
        <v>1266.7984615384601</v>
      </c>
      <c r="ED26">
        <v>15</v>
      </c>
      <c r="EE26">
        <v>1600089583.5</v>
      </c>
      <c r="EF26" t="s">
        <v>418</v>
      </c>
      <c r="EG26">
        <v>1600089572.5</v>
      </c>
      <c r="EH26">
        <v>1600089583.5</v>
      </c>
      <c r="EI26">
        <v>11</v>
      </c>
      <c r="EJ26">
        <v>5.0999999999999997E-2</v>
      </c>
      <c r="EK26">
        <v>2E-3</v>
      </c>
      <c r="EL26">
        <v>33.326999999999998</v>
      </c>
      <c r="EM26">
        <v>1.234</v>
      </c>
      <c r="EN26">
        <v>400</v>
      </c>
      <c r="EO26">
        <v>15</v>
      </c>
      <c r="EP26">
        <v>0.24</v>
      </c>
      <c r="EQ26">
        <v>0.04</v>
      </c>
      <c r="ER26">
        <v>-9.6525604878048803</v>
      </c>
      <c r="ES26">
        <v>-5.4660418118459599E-2</v>
      </c>
      <c r="ET26">
        <v>2.9503102189200901E-2</v>
      </c>
      <c r="EU26">
        <v>1</v>
      </c>
      <c r="EV26">
        <v>3.04209536585366</v>
      </c>
      <c r="EW26">
        <v>-8.7289965156791702E-2</v>
      </c>
      <c r="EX26">
        <v>8.7034577086157906E-3</v>
      </c>
      <c r="EY26">
        <v>1</v>
      </c>
      <c r="EZ26">
        <v>2</v>
      </c>
      <c r="FA26">
        <v>2</v>
      </c>
      <c r="FB26" t="s">
        <v>383</v>
      </c>
      <c r="FC26">
        <v>2.9355600000000002</v>
      </c>
      <c r="FD26">
        <v>2.8851300000000002</v>
      </c>
      <c r="FE26">
        <v>9.1966300000000001E-2</v>
      </c>
      <c r="FF26">
        <v>0.1003</v>
      </c>
      <c r="FG26">
        <v>9.3090800000000001E-2</v>
      </c>
      <c r="FH26">
        <v>8.4505200000000003E-2</v>
      </c>
      <c r="FI26">
        <v>29251.3</v>
      </c>
      <c r="FJ26">
        <v>29423.7</v>
      </c>
      <c r="FK26">
        <v>29834.2</v>
      </c>
      <c r="FL26">
        <v>29828</v>
      </c>
      <c r="FM26">
        <v>36061.599999999999</v>
      </c>
      <c r="FN26">
        <v>34879.699999999997</v>
      </c>
      <c r="FO26">
        <v>43214.6</v>
      </c>
      <c r="FP26">
        <v>40885.800000000003</v>
      </c>
      <c r="FQ26">
        <v>2.1117699999999999</v>
      </c>
      <c r="FR26">
        <v>2.06332</v>
      </c>
      <c r="FS26">
        <v>-6.1653599999999999E-3</v>
      </c>
      <c r="FT26">
        <v>0</v>
      </c>
      <c r="FU26">
        <v>23.109500000000001</v>
      </c>
      <c r="FV26">
        <v>999.9</v>
      </c>
      <c r="FW26">
        <v>40.220999999999997</v>
      </c>
      <c r="FX26">
        <v>27.896000000000001</v>
      </c>
      <c r="FY26">
        <v>14.865</v>
      </c>
      <c r="FZ26">
        <v>63.9114</v>
      </c>
      <c r="GA26">
        <v>35.709099999999999</v>
      </c>
      <c r="GB26">
        <v>1</v>
      </c>
      <c r="GC26">
        <v>1.2515200000000001E-2</v>
      </c>
      <c r="GD26">
        <v>1.6178600000000001</v>
      </c>
      <c r="GE26">
        <v>20.260400000000001</v>
      </c>
      <c r="GF26">
        <v>5.2475399999999999</v>
      </c>
      <c r="GG26">
        <v>12.04</v>
      </c>
      <c r="GH26">
        <v>5.0255000000000001</v>
      </c>
      <c r="GI26">
        <v>3.3010000000000002</v>
      </c>
      <c r="GJ26">
        <v>999.9</v>
      </c>
      <c r="GK26">
        <v>9999</v>
      </c>
      <c r="GL26">
        <v>9999</v>
      </c>
      <c r="GM26">
        <v>9999</v>
      </c>
      <c r="GN26">
        <v>1.87791</v>
      </c>
      <c r="GO26">
        <v>1.87958</v>
      </c>
      <c r="GP26">
        <v>1.8783799999999999</v>
      </c>
      <c r="GQ26">
        <v>1.8789499999999999</v>
      </c>
      <c r="GR26">
        <v>1.8803799999999999</v>
      </c>
      <c r="GS26">
        <v>1.87497</v>
      </c>
      <c r="GT26">
        <v>1.88202</v>
      </c>
      <c r="GU26">
        <v>1.8768199999999999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33.326999999999998</v>
      </c>
      <c r="HJ26">
        <v>1.2343999999999999</v>
      </c>
      <c r="HK26">
        <v>33.327285714285701</v>
      </c>
      <c r="HL26">
        <v>0</v>
      </c>
      <c r="HM26">
        <v>0</v>
      </c>
      <c r="HN26">
        <v>0</v>
      </c>
      <c r="HO26">
        <v>1.2344250000000001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0.9</v>
      </c>
      <c r="HX26">
        <v>0.7</v>
      </c>
      <c r="HY26">
        <v>2</v>
      </c>
      <c r="HZ26">
        <v>512.49</v>
      </c>
      <c r="IA26">
        <v>537.41099999999994</v>
      </c>
      <c r="IB26">
        <v>21.530899999999999</v>
      </c>
      <c r="IC26">
        <v>27.345300000000002</v>
      </c>
      <c r="ID26">
        <v>30.0001</v>
      </c>
      <c r="IE26">
        <v>27.398700000000002</v>
      </c>
      <c r="IF26">
        <v>27.384899999999998</v>
      </c>
      <c r="IG26">
        <v>18.561399999999999</v>
      </c>
      <c r="IH26">
        <v>100</v>
      </c>
      <c r="II26">
        <v>0</v>
      </c>
      <c r="IJ26">
        <v>21.530999999999999</v>
      </c>
      <c r="IK26">
        <v>400</v>
      </c>
      <c r="IL26">
        <v>1.70269</v>
      </c>
      <c r="IM26">
        <v>101.11799999999999</v>
      </c>
      <c r="IN26">
        <v>111.348</v>
      </c>
    </row>
    <row r="27" spans="1:248" x14ac:dyDescent="0.35">
      <c r="A27">
        <v>10</v>
      </c>
      <c r="B27">
        <v>1600089709</v>
      </c>
      <c r="C27">
        <v>3348</v>
      </c>
      <c r="D27" t="s">
        <v>419</v>
      </c>
      <c r="E27" t="s">
        <v>420</v>
      </c>
      <c r="F27">
        <v>1600089709</v>
      </c>
      <c r="G27">
        <f t="shared" si="0"/>
        <v>2.419027497738673E-3</v>
      </c>
      <c r="H27">
        <f t="shared" si="1"/>
        <v>4.6916809885766178</v>
      </c>
      <c r="I27">
        <f t="shared" si="2"/>
        <v>393.17500000000001</v>
      </c>
      <c r="J27">
        <f t="shared" si="3"/>
        <v>357.02850354828212</v>
      </c>
      <c r="K27">
        <f t="shared" si="4"/>
        <v>36.507213080526768</v>
      </c>
      <c r="L27">
        <f t="shared" si="5"/>
        <v>40.203298504974995</v>
      </c>
      <c r="M27">
        <f t="shared" si="6"/>
        <v>0.25806641931152063</v>
      </c>
      <c r="N27">
        <f t="shared" si="7"/>
        <v>2.9652028830775006</v>
      </c>
      <c r="O27">
        <f t="shared" si="8"/>
        <v>0.24620644749966236</v>
      </c>
      <c r="P27">
        <f t="shared" si="9"/>
        <v>0.15489917392262503</v>
      </c>
      <c r="Q27">
        <f t="shared" si="10"/>
        <v>16.532082914365386</v>
      </c>
      <c r="R27">
        <f t="shared" si="11"/>
        <v>22.940797699967838</v>
      </c>
      <c r="S27">
        <f t="shared" si="12"/>
        <v>22.982299999999999</v>
      </c>
      <c r="T27">
        <f t="shared" si="13"/>
        <v>2.8167023453477373</v>
      </c>
      <c r="U27">
        <f t="shared" si="14"/>
        <v>63.260626313080628</v>
      </c>
      <c r="V27">
        <f t="shared" si="15"/>
        <v>1.8348982785839003</v>
      </c>
      <c r="W27">
        <f t="shared" si="16"/>
        <v>2.9005376416965571</v>
      </c>
      <c r="X27">
        <f t="shared" si="17"/>
        <v>0.98180406676383702</v>
      </c>
      <c r="Y27">
        <f t="shared" si="18"/>
        <v>-106.67911265027548</v>
      </c>
      <c r="Z27">
        <f t="shared" si="19"/>
        <v>77.596052655883312</v>
      </c>
      <c r="AA27">
        <f t="shared" si="20"/>
        <v>5.4370313748566135</v>
      </c>
      <c r="AB27">
        <f t="shared" si="21"/>
        <v>-7.1139457051701811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54602.438070783872</v>
      </c>
      <c r="AH27" t="s">
        <v>372</v>
      </c>
      <c r="AI27">
        <v>10476.4</v>
      </c>
      <c r="AJ27">
        <v>682.823076923077</v>
      </c>
      <c r="AK27">
        <v>3492.25</v>
      </c>
      <c r="AL27">
        <f t="shared" si="25"/>
        <v>2809.4269230769232</v>
      </c>
      <c r="AM27">
        <f t="shared" si="26"/>
        <v>0.80447474352549886</v>
      </c>
      <c r="AN27">
        <v>-1.2033876333773099</v>
      </c>
      <c r="AO27" t="s">
        <v>421</v>
      </c>
      <c r="AP27">
        <v>10465.4</v>
      </c>
      <c r="AQ27">
        <v>824.45334615384604</v>
      </c>
      <c r="AR27">
        <v>2595.17</v>
      </c>
      <c r="AS27">
        <f t="shared" si="27"/>
        <v>0.68231239334847194</v>
      </c>
      <c r="AT27">
        <v>0.5</v>
      </c>
      <c r="AU27">
        <f t="shared" si="28"/>
        <v>84.477117065041924</v>
      </c>
      <c r="AV27">
        <f t="shared" si="29"/>
        <v>4.6916809885766178</v>
      </c>
      <c r="AW27">
        <f t="shared" si="30"/>
        <v>28.819891963913896</v>
      </c>
      <c r="AX27">
        <f t="shared" si="31"/>
        <v>0.72584840299479414</v>
      </c>
      <c r="AY27">
        <f t="shared" si="32"/>
        <v>6.9783023222905513E-2</v>
      </c>
      <c r="AZ27">
        <f t="shared" si="33"/>
        <v>0.3456729231611031</v>
      </c>
      <c r="BA27" t="s">
        <v>422</v>
      </c>
      <c r="BB27">
        <v>711.47</v>
      </c>
      <c r="BC27">
        <f t="shared" si="34"/>
        <v>1883.7</v>
      </c>
      <c r="BD27">
        <f t="shared" si="35"/>
        <v>0.94002052017102189</v>
      </c>
      <c r="BE27">
        <f t="shared" si="36"/>
        <v>0.32260013377541552</v>
      </c>
      <c r="BF27">
        <f t="shared" si="37"/>
        <v>0.92593902940848771</v>
      </c>
      <c r="BG27">
        <f t="shared" si="38"/>
        <v>0.31931067244757</v>
      </c>
      <c r="BH27">
        <f t="shared" si="39"/>
        <v>0.81119981210104408</v>
      </c>
      <c r="BI27">
        <f t="shared" si="40"/>
        <v>0.18880018789895592</v>
      </c>
      <c r="BJ27">
        <v>596</v>
      </c>
      <c r="BK27">
        <v>300</v>
      </c>
      <c r="BL27">
        <v>300</v>
      </c>
      <c r="BM27">
        <v>300</v>
      </c>
      <c r="BN27">
        <v>10465.4</v>
      </c>
      <c r="BO27">
        <v>2574.63</v>
      </c>
      <c r="BP27">
        <v>-8.63417E-3</v>
      </c>
      <c r="BQ27">
        <v>-30.95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100.22799999999999</v>
      </c>
      <c r="CC27">
        <f t="shared" si="42"/>
        <v>84.477117065041924</v>
      </c>
      <c r="CD27">
        <f t="shared" si="43"/>
        <v>0.84284947385004116</v>
      </c>
      <c r="CE27">
        <f t="shared" si="44"/>
        <v>0.1956989477000825</v>
      </c>
      <c r="CF27">
        <v>1600089709</v>
      </c>
      <c r="CG27">
        <v>393.17500000000001</v>
      </c>
      <c r="CH27">
        <v>399.94600000000003</v>
      </c>
      <c r="CI27">
        <v>17.944700000000001</v>
      </c>
      <c r="CJ27">
        <v>15.094099999999999</v>
      </c>
      <c r="CK27">
        <v>359.834</v>
      </c>
      <c r="CL27">
        <v>16.7087</v>
      </c>
      <c r="CM27">
        <v>500.02499999999998</v>
      </c>
      <c r="CN27">
        <v>102.053</v>
      </c>
      <c r="CO27">
        <v>0.199937</v>
      </c>
      <c r="CP27">
        <v>23.467700000000001</v>
      </c>
      <c r="CQ27">
        <v>22.982299999999999</v>
      </c>
      <c r="CR27">
        <v>999.9</v>
      </c>
      <c r="CS27">
        <v>0</v>
      </c>
      <c r="CT27">
        <v>0</v>
      </c>
      <c r="CU27">
        <v>9999.3799999999992</v>
      </c>
      <c r="CV27">
        <v>0</v>
      </c>
      <c r="CW27">
        <v>1.5289399999999999E-3</v>
      </c>
      <c r="CX27">
        <v>-6.78409</v>
      </c>
      <c r="CY27">
        <v>400.34500000000003</v>
      </c>
      <c r="CZ27">
        <v>406.07499999999999</v>
      </c>
      <c r="DA27">
        <v>2.8490000000000002</v>
      </c>
      <c r="DB27">
        <v>399.94600000000003</v>
      </c>
      <c r="DC27">
        <v>15.094099999999999</v>
      </c>
      <c r="DD27">
        <v>1.8311599999999999</v>
      </c>
      <c r="DE27">
        <v>1.5404100000000001</v>
      </c>
      <c r="DF27">
        <v>16.055299999999999</v>
      </c>
      <c r="DG27">
        <v>13.375299999999999</v>
      </c>
      <c r="DH27">
        <v>100.22799999999999</v>
      </c>
      <c r="DI27">
        <v>0.89999099999999999</v>
      </c>
      <c r="DJ27">
        <v>0.100009</v>
      </c>
      <c r="DK27">
        <v>0</v>
      </c>
      <c r="DL27">
        <v>823.75199999999995</v>
      </c>
      <c r="DM27">
        <v>4.9990300000000003</v>
      </c>
      <c r="DN27">
        <v>799.39300000000003</v>
      </c>
      <c r="DO27">
        <v>741.43899999999996</v>
      </c>
      <c r="DP27">
        <v>37.186999999999998</v>
      </c>
      <c r="DQ27">
        <v>41.811999999999998</v>
      </c>
      <c r="DR27">
        <v>39.811999999999998</v>
      </c>
      <c r="DS27">
        <v>40.75</v>
      </c>
      <c r="DT27">
        <v>39.936999999999998</v>
      </c>
      <c r="DU27">
        <v>85.71</v>
      </c>
      <c r="DV27">
        <v>9.52</v>
      </c>
      <c r="DW27">
        <v>0</v>
      </c>
      <c r="DX27">
        <v>81.599999904632597</v>
      </c>
      <c r="DY27">
        <v>0</v>
      </c>
      <c r="DZ27">
        <v>824.45334615384604</v>
      </c>
      <c r="EA27">
        <v>-5.97220512802493</v>
      </c>
      <c r="EB27">
        <v>-7.91182905128497</v>
      </c>
      <c r="EC27">
        <v>799.14103846153796</v>
      </c>
      <c r="ED27">
        <v>15</v>
      </c>
      <c r="EE27">
        <v>1600089735</v>
      </c>
      <c r="EF27" t="s">
        <v>423</v>
      </c>
      <c r="EG27">
        <v>1600089730.5</v>
      </c>
      <c r="EH27">
        <v>1600089735</v>
      </c>
      <c r="EI27">
        <v>12</v>
      </c>
      <c r="EJ27">
        <v>1.4E-2</v>
      </c>
      <c r="EK27">
        <v>2E-3</v>
      </c>
      <c r="EL27">
        <v>33.341000000000001</v>
      </c>
      <c r="EM27">
        <v>1.236</v>
      </c>
      <c r="EN27">
        <v>400</v>
      </c>
      <c r="EO27">
        <v>15</v>
      </c>
      <c r="EP27">
        <v>0.34</v>
      </c>
      <c r="EQ27">
        <v>0.03</v>
      </c>
      <c r="ER27">
        <v>-6.7669004878048797</v>
      </c>
      <c r="ES27">
        <v>7.1500348432042601E-2</v>
      </c>
      <c r="ET27">
        <v>6.1446179739997699E-2</v>
      </c>
      <c r="EU27">
        <v>1</v>
      </c>
      <c r="EV27">
        <v>2.8778751219512202</v>
      </c>
      <c r="EW27">
        <v>-0.16106738675957299</v>
      </c>
      <c r="EX27">
        <v>1.5937531730730901E-2</v>
      </c>
      <c r="EY27">
        <v>1</v>
      </c>
      <c r="EZ27">
        <v>2</v>
      </c>
      <c r="FA27">
        <v>2</v>
      </c>
      <c r="FB27" t="s">
        <v>383</v>
      </c>
      <c r="FC27">
        <v>2.9355500000000001</v>
      </c>
      <c r="FD27">
        <v>2.8851200000000001</v>
      </c>
      <c r="FE27">
        <v>9.2526600000000001E-2</v>
      </c>
      <c r="FF27">
        <v>0.100287</v>
      </c>
      <c r="FG27">
        <v>9.2523999999999995E-2</v>
      </c>
      <c r="FH27">
        <v>8.4660299999999994E-2</v>
      </c>
      <c r="FI27">
        <v>29233.1</v>
      </c>
      <c r="FJ27">
        <v>29423.5</v>
      </c>
      <c r="FK27">
        <v>29834.1</v>
      </c>
      <c r="FL27">
        <v>29827.4</v>
      </c>
      <c r="FM27">
        <v>36083.800000000003</v>
      </c>
      <c r="FN27">
        <v>34873.199999999997</v>
      </c>
      <c r="FO27">
        <v>43213.9</v>
      </c>
      <c r="FP27">
        <v>40885.1</v>
      </c>
      <c r="FQ27">
        <v>2.1118999999999999</v>
      </c>
      <c r="FR27">
        <v>2.0628199999999999</v>
      </c>
      <c r="FS27">
        <v>-9.7118299999999994E-3</v>
      </c>
      <c r="FT27">
        <v>0</v>
      </c>
      <c r="FU27">
        <v>23.142099999999999</v>
      </c>
      <c r="FV27">
        <v>999.9</v>
      </c>
      <c r="FW27">
        <v>40.360999999999997</v>
      </c>
      <c r="FX27">
        <v>27.995999999999999</v>
      </c>
      <c r="FY27">
        <v>15.0036</v>
      </c>
      <c r="FZ27">
        <v>63.961399999999998</v>
      </c>
      <c r="GA27">
        <v>35.741199999999999</v>
      </c>
      <c r="GB27">
        <v>1</v>
      </c>
      <c r="GC27">
        <v>1.25711E-2</v>
      </c>
      <c r="GD27">
        <v>1.5176099999999999</v>
      </c>
      <c r="GE27">
        <v>20.261900000000001</v>
      </c>
      <c r="GF27">
        <v>5.2502399999999998</v>
      </c>
      <c r="GG27">
        <v>12.0412</v>
      </c>
      <c r="GH27">
        <v>5.02515</v>
      </c>
      <c r="GI27">
        <v>3.3010000000000002</v>
      </c>
      <c r="GJ27">
        <v>999.9</v>
      </c>
      <c r="GK27">
        <v>9999</v>
      </c>
      <c r="GL27">
        <v>9999</v>
      </c>
      <c r="GM27">
        <v>9999</v>
      </c>
      <c r="GN27">
        <v>1.8778999999999999</v>
      </c>
      <c r="GO27">
        <v>1.87958</v>
      </c>
      <c r="GP27">
        <v>1.8783799999999999</v>
      </c>
      <c r="GQ27">
        <v>1.87893</v>
      </c>
      <c r="GR27">
        <v>1.8804000000000001</v>
      </c>
      <c r="GS27">
        <v>1.8749400000000001</v>
      </c>
      <c r="GT27">
        <v>1.88202</v>
      </c>
      <c r="GU27">
        <v>1.87683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33.341000000000001</v>
      </c>
      <c r="HJ27">
        <v>1.236</v>
      </c>
      <c r="HK27">
        <v>33.327285714285701</v>
      </c>
      <c r="HL27">
        <v>0</v>
      </c>
      <c r="HM27">
        <v>0</v>
      </c>
      <c r="HN27">
        <v>0</v>
      </c>
      <c r="HO27">
        <v>1.2344250000000001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2.2999999999999998</v>
      </c>
      <c r="HX27">
        <v>2.1</v>
      </c>
      <c r="HY27">
        <v>2</v>
      </c>
      <c r="HZ27">
        <v>512.60500000000002</v>
      </c>
      <c r="IA27">
        <v>537.10299999999995</v>
      </c>
      <c r="IB27">
        <v>21.548300000000001</v>
      </c>
      <c r="IC27">
        <v>27.3477</v>
      </c>
      <c r="ID27">
        <v>30.0001</v>
      </c>
      <c r="IE27">
        <v>27.402699999999999</v>
      </c>
      <c r="IF27">
        <v>27.389500000000002</v>
      </c>
      <c r="IG27">
        <v>18.5548</v>
      </c>
      <c r="IH27">
        <v>100</v>
      </c>
      <c r="II27">
        <v>2.5338099999999999</v>
      </c>
      <c r="IJ27">
        <v>21.555299999999999</v>
      </c>
      <c r="IK27">
        <v>400</v>
      </c>
      <c r="IL27">
        <v>5.9581099999999996</v>
      </c>
      <c r="IM27">
        <v>101.117</v>
      </c>
      <c r="IN27">
        <v>111.346</v>
      </c>
    </row>
    <row r="28" spans="1:248" x14ac:dyDescent="0.35">
      <c r="A28">
        <v>11</v>
      </c>
      <c r="B28">
        <v>1600089826</v>
      </c>
      <c r="C28">
        <v>3465</v>
      </c>
      <c r="D28" t="s">
        <v>424</v>
      </c>
      <c r="E28" t="s">
        <v>425</v>
      </c>
      <c r="F28">
        <v>1600089826</v>
      </c>
      <c r="G28">
        <f t="shared" si="0"/>
        <v>2.1117970632511967E-3</v>
      </c>
      <c r="H28">
        <f t="shared" si="1"/>
        <v>2.0905784809122445</v>
      </c>
      <c r="I28">
        <f t="shared" si="2"/>
        <v>396.46300000000002</v>
      </c>
      <c r="J28">
        <f t="shared" si="3"/>
        <v>374.17680592603756</v>
      </c>
      <c r="K28">
        <f t="shared" si="4"/>
        <v>38.260727128731531</v>
      </c>
      <c r="L28">
        <f t="shared" si="5"/>
        <v>40.539558891410003</v>
      </c>
      <c r="M28">
        <f t="shared" si="6"/>
        <v>0.21570610629952019</v>
      </c>
      <c r="N28">
        <f t="shared" si="7"/>
        <v>2.9647615208194686</v>
      </c>
      <c r="O28">
        <f t="shared" si="8"/>
        <v>0.20735115108181135</v>
      </c>
      <c r="P28">
        <f t="shared" si="9"/>
        <v>0.13031816517271314</v>
      </c>
      <c r="Q28">
        <f t="shared" si="10"/>
        <v>8.2187674468909666</v>
      </c>
      <c r="R28">
        <f t="shared" si="11"/>
        <v>22.95292395825394</v>
      </c>
      <c r="S28">
        <f t="shared" si="12"/>
        <v>23.005199999999999</v>
      </c>
      <c r="T28">
        <f t="shared" si="13"/>
        <v>2.8206093105330785</v>
      </c>
      <c r="U28">
        <f t="shared" si="14"/>
        <v>62.221012956094171</v>
      </c>
      <c r="V28">
        <f t="shared" si="15"/>
        <v>1.8027420747139997</v>
      </c>
      <c r="W28">
        <f t="shared" si="16"/>
        <v>2.8973203570088009</v>
      </c>
      <c r="X28">
        <f t="shared" si="17"/>
        <v>1.0178672358190788</v>
      </c>
      <c r="Y28">
        <f t="shared" si="18"/>
        <v>-93.130250489377772</v>
      </c>
      <c r="Z28">
        <f t="shared" si="19"/>
        <v>70.983266683337547</v>
      </c>
      <c r="AA28">
        <f t="shared" si="20"/>
        <v>4.9745372690601588</v>
      </c>
      <c r="AB28">
        <f t="shared" si="21"/>
        <v>-8.9536790900890963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54592.732154000521</v>
      </c>
      <c r="AH28" t="s">
        <v>372</v>
      </c>
      <c r="AI28">
        <v>10476.4</v>
      </c>
      <c r="AJ28">
        <v>682.823076923077</v>
      </c>
      <c r="AK28">
        <v>3492.25</v>
      </c>
      <c r="AL28">
        <f t="shared" si="25"/>
        <v>2809.4269230769232</v>
      </c>
      <c r="AM28">
        <f t="shared" si="26"/>
        <v>0.80447474352549886</v>
      </c>
      <c r="AN28">
        <v>-1.2033876333773099</v>
      </c>
      <c r="AO28" t="s">
        <v>426</v>
      </c>
      <c r="AP28">
        <v>10461.200000000001</v>
      </c>
      <c r="AQ28">
        <v>769.08763999999996</v>
      </c>
      <c r="AR28">
        <v>2629.82</v>
      </c>
      <c r="AS28">
        <f t="shared" si="27"/>
        <v>0.70755122403814719</v>
      </c>
      <c r="AT28">
        <v>0.5</v>
      </c>
      <c r="AU28">
        <f t="shared" si="28"/>
        <v>42.061714984565313</v>
      </c>
      <c r="AV28">
        <f t="shared" si="29"/>
        <v>2.0905784809122445</v>
      </c>
      <c r="AW28">
        <f t="shared" si="30"/>
        <v>14.880408961236432</v>
      </c>
      <c r="AX28">
        <f t="shared" si="31"/>
        <v>0.72609151957168172</v>
      </c>
      <c r="AY28">
        <f t="shared" si="32"/>
        <v>7.8312691612747745E-2</v>
      </c>
      <c r="AZ28">
        <f t="shared" si="33"/>
        <v>0.32794259683172222</v>
      </c>
      <c r="BA28" t="s">
        <v>427</v>
      </c>
      <c r="BB28">
        <v>720.33</v>
      </c>
      <c r="BC28">
        <f t="shared" si="34"/>
        <v>1909.4900000000002</v>
      </c>
      <c r="BD28">
        <f t="shared" si="35"/>
        <v>0.9744656217105091</v>
      </c>
      <c r="BE28">
        <f t="shared" si="36"/>
        <v>0.3111309128690582</v>
      </c>
      <c r="BF28">
        <f t="shared" si="37"/>
        <v>0.95569352881123437</v>
      </c>
      <c r="BG28">
        <f t="shared" si="38"/>
        <v>0.30697719628010633</v>
      </c>
      <c r="BH28">
        <f t="shared" si="39"/>
        <v>0.91268768964578739</v>
      </c>
      <c r="BI28">
        <f t="shared" si="40"/>
        <v>8.7312310354212608E-2</v>
      </c>
      <c r="BJ28">
        <v>598</v>
      </c>
      <c r="BK28">
        <v>300</v>
      </c>
      <c r="BL28">
        <v>300</v>
      </c>
      <c r="BM28">
        <v>300</v>
      </c>
      <c r="BN28">
        <v>10461.200000000001</v>
      </c>
      <c r="BO28">
        <v>2628.43</v>
      </c>
      <c r="BP28">
        <v>-8.6744600000000002E-3</v>
      </c>
      <c r="BQ28">
        <v>-54.62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49.9131</v>
      </c>
      <c r="CC28">
        <f t="shared" si="42"/>
        <v>42.061714984565313</v>
      </c>
      <c r="CD28">
        <f t="shared" si="43"/>
        <v>0.84269891039757727</v>
      </c>
      <c r="CE28">
        <f t="shared" si="44"/>
        <v>0.19539782079515469</v>
      </c>
      <c r="CF28">
        <v>1600089826</v>
      </c>
      <c r="CG28">
        <v>396.46300000000002</v>
      </c>
      <c r="CH28">
        <v>399.976</v>
      </c>
      <c r="CI28">
        <v>17.630199999999999</v>
      </c>
      <c r="CJ28">
        <v>15.141</v>
      </c>
      <c r="CK28">
        <v>363.12900000000002</v>
      </c>
      <c r="CL28">
        <v>16.3934</v>
      </c>
      <c r="CM28">
        <v>500.05599999999998</v>
      </c>
      <c r="CN28">
        <v>102.053</v>
      </c>
      <c r="CO28">
        <v>0.20007</v>
      </c>
      <c r="CP28">
        <v>23.449300000000001</v>
      </c>
      <c r="CQ28">
        <v>23.005199999999999</v>
      </c>
      <c r="CR28">
        <v>999.9</v>
      </c>
      <c r="CS28">
        <v>0</v>
      </c>
      <c r="CT28">
        <v>0</v>
      </c>
      <c r="CU28">
        <v>9996.8799999999992</v>
      </c>
      <c r="CV28">
        <v>0</v>
      </c>
      <c r="CW28">
        <v>1.5289399999999999E-3</v>
      </c>
      <c r="CX28">
        <v>-3.5128200000000001</v>
      </c>
      <c r="CY28">
        <v>403.57799999999997</v>
      </c>
      <c r="CZ28">
        <v>406.125</v>
      </c>
      <c r="DA28">
        <v>2.4891299999999998</v>
      </c>
      <c r="DB28">
        <v>399.976</v>
      </c>
      <c r="DC28">
        <v>15.141</v>
      </c>
      <c r="DD28">
        <v>1.79922</v>
      </c>
      <c r="DE28">
        <v>1.5451900000000001</v>
      </c>
      <c r="DF28">
        <v>15.78</v>
      </c>
      <c r="DG28">
        <v>13.422800000000001</v>
      </c>
      <c r="DH28">
        <v>49.9131</v>
      </c>
      <c r="DI28">
        <v>0.89999099999999999</v>
      </c>
      <c r="DJ28">
        <v>0.100009</v>
      </c>
      <c r="DK28">
        <v>0</v>
      </c>
      <c r="DL28">
        <v>769.63599999999997</v>
      </c>
      <c r="DM28">
        <v>4.9990300000000003</v>
      </c>
      <c r="DN28">
        <v>362.47199999999998</v>
      </c>
      <c r="DO28">
        <v>349.69400000000002</v>
      </c>
      <c r="DP28">
        <v>36.75</v>
      </c>
      <c r="DQ28">
        <v>41.5</v>
      </c>
      <c r="DR28">
        <v>39.436999999999998</v>
      </c>
      <c r="DS28">
        <v>40.5</v>
      </c>
      <c r="DT28">
        <v>39.5</v>
      </c>
      <c r="DU28">
        <v>40.42</v>
      </c>
      <c r="DV28">
        <v>4.49</v>
      </c>
      <c r="DW28">
        <v>0</v>
      </c>
      <c r="DX28">
        <v>116.59999990463299</v>
      </c>
      <c r="DY28">
        <v>0</v>
      </c>
      <c r="DZ28">
        <v>769.08763999999996</v>
      </c>
      <c r="EA28">
        <v>3.90199998435163</v>
      </c>
      <c r="EB28">
        <v>-1.10323076825671</v>
      </c>
      <c r="EC28">
        <v>363.43884000000003</v>
      </c>
      <c r="ED28">
        <v>15</v>
      </c>
      <c r="EE28">
        <v>1600089788</v>
      </c>
      <c r="EF28" t="s">
        <v>428</v>
      </c>
      <c r="EG28">
        <v>1600089787</v>
      </c>
      <c r="EH28">
        <v>1600089788</v>
      </c>
      <c r="EI28">
        <v>13</v>
      </c>
      <c r="EJ28">
        <v>-8.0000000000000002E-3</v>
      </c>
      <c r="EK28">
        <v>0</v>
      </c>
      <c r="EL28">
        <v>33.332999999999998</v>
      </c>
      <c r="EM28">
        <v>1.2370000000000001</v>
      </c>
      <c r="EN28">
        <v>400</v>
      </c>
      <c r="EO28">
        <v>15</v>
      </c>
      <c r="EP28">
        <v>0.32</v>
      </c>
      <c r="EQ28">
        <v>0.03</v>
      </c>
      <c r="ER28">
        <v>-3.41586804878049</v>
      </c>
      <c r="ES28">
        <v>3.8728222996477798E-3</v>
      </c>
      <c r="ET28">
        <v>5.2538097685278499E-2</v>
      </c>
      <c r="EU28">
        <v>1</v>
      </c>
      <c r="EV28">
        <v>2.5259209756097598</v>
      </c>
      <c r="EW28">
        <v>-0.20489665505226601</v>
      </c>
      <c r="EX28">
        <v>2.0241062924571899E-2</v>
      </c>
      <c r="EY28">
        <v>1</v>
      </c>
      <c r="EZ28">
        <v>2</v>
      </c>
      <c r="FA28">
        <v>2</v>
      </c>
      <c r="FB28" t="s">
        <v>383</v>
      </c>
      <c r="FC28">
        <v>2.9356200000000001</v>
      </c>
      <c r="FD28">
        <v>2.88523</v>
      </c>
      <c r="FE28">
        <v>9.31897E-2</v>
      </c>
      <c r="FF28">
        <v>0.10029</v>
      </c>
      <c r="FG28">
        <v>9.1246400000000005E-2</v>
      </c>
      <c r="FH28">
        <v>8.4849300000000002E-2</v>
      </c>
      <c r="FI28">
        <v>29209.599999999999</v>
      </c>
      <c r="FJ28">
        <v>29423.3</v>
      </c>
      <c r="FK28">
        <v>29831.9</v>
      </c>
      <c r="FL28">
        <v>29827.3</v>
      </c>
      <c r="FM28">
        <v>36132.199999999997</v>
      </c>
      <c r="FN28">
        <v>34866.300000000003</v>
      </c>
      <c r="FO28">
        <v>43210.5</v>
      </c>
      <c r="FP28">
        <v>40885.5</v>
      </c>
      <c r="FQ28">
        <v>2.1107</v>
      </c>
      <c r="FR28">
        <v>2.0617000000000001</v>
      </c>
      <c r="FS28">
        <v>-9.9427999999999999E-3</v>
      </c>
      <c r="FT28">
        <v>0</v>
      </c>
      <c r="FU28">
        <v>23.168900000000001</v>
      </c>
      <c r="FV28">
        <v>999.9</v>
      </c>
      <c r="FW28">
        <v>40.142000000000003</v>
      </c>
      <c r="FX28">
        <v>28.087</v>
      </c>
      <c r="FY28">
        <v>15.0024</v>
      </c>
      <c r="FZ28">
        <v>63.901499999999999</v>
      </c>
      <c r="GA28">
        <v>35.528799999999997</v>
      </c>
      <c r="GB28">
        <v>1</v>
      </c>
      <c r="GC28">
        <v>1.3678900000000001E-2</v>
      </c>
      <c r="GD28">
        <v>1.69509</v>
      </c>
      <c r="GE28">
        <v>20.2608</v>
      </c>
      <c r="GF28">
        <v>5.2476900000000004</v>
      </c>
      <c r="GG28">
        <v>12.039899999999999</v>
      </c>
      <c r="GH28">
        <v>5.0257500000000004</v>
      </c>
      <c r="GI28">
        <v>3.3010000000000002</v>
      </c>
      <c r="GJ28">
        <v>999.9</v>
      </c>
      <c r="GK28">
        <v>9999</v>
      </c>
      <c r="GL28">
        <v>9999</v>
      </c>
      <c r="GM28">
        <v>9999</v>
      </c>
      <c r="GN28">
        <v>1.8779300000000001</v>
      </c>
      <c r="GO28">
        <v>1.8795900000000001</v>
      </c>
      <c r="GP28">
        <v>1.8784000000000001</v>
      </c>
      <c r="GQ28">
        <v>1.87896</v>
      </c>
      <c r="GR28">
        <v>1.88043</v>
      </c>
      <c r="GS28">
        <v>1.875</v>
      </c>
      <c r="GT28">
        <v>1.88202</v>
      </c>
      <c r="GU28">
        <v>1.87683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33.334000000000003</v>
      </c>
      <c r="HJ28">
        <v>1.2367999999999999</v>
      </c>
      <c r="HK28">
        <v>33.333500000000001</v>
      </c>
      <c r="HL28">
        <v>0</v>
      </c>
      <c r="HM28">
        <v>0</v>
      </c>
      <c r="HN28">
        <v>0</v>
      </c>
      <c r="HO28">
        <v>1.2367649999999999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0.7</v>
      </c>
      <c r="HX28">
        <v>0.6</v>
      </c>
      <c r="HY28">
        <v>2</v>
      </c>
      <c r="HZ28">
        <v>511.96699999999998</v>
      </c>
      <c r="IA28">
        <v>536.44299999999998</v>
      </c>
      <c r="IB28">
        <v>21.614999999999998</v>
      </c>
      <c r="IC28">
        <v>27.356999999999999</v>
      </c>
      <c r="ID28">
        <v>30.0002</v>
      </c>
      <c r="IE28">
        <v>27.416599999999999</v>
      </c>
      <c r="IF28">
        <v>27.403300000000002</v>
      </c>
      <c r="IG28">
        <v>18.5503</v>
      </c>
      <c r="IH28">
        <v>100</v>
      </c>
      <c r="II28">
        <v>1.6066199999999999</v>
      </c>
      <c r="IJ28">
        <v>21.552600000000002</v>
      </c>
      <c r="IK28">
        <v>400</v>
      </c>
      <c r="IL28">
        <v>10.845000000000001</v>
      </c>
      <c r="IM28">
        <v>101.10899999999999</v>
      </c>
      <c r="IN28">
        <v>111.34699999999999</v>
      </c>
    </row>
    <row r="29" spans="1:248" x14ac:dyDescent="0.35">
      <c r="A29">
        <v>12</v>
      </c>
      <c r="B29">
        <v>1600089913</v>
      </c>
      <c r="C29">
        <v>3552</v>
      </c>
      <c r="D29" t="s">
        <v>429</v>
      </c>
      <c r="E29" t="s">
        <v>430</v>
      </c>
      <c r="F29">
        <v>1600089913</v>
      </c>
      <c r="G29">
        <f t="shared" si="0"/>
        <v>1.8367917764155561E-3</v>
      </c>
      <c r="H29">
        <f t="shared" si="1"/>
        <v>-0.52430736354249496</v>
      </c>
      <c r="I29">
        <f t="shared" si="2"/>
        <v>399.78399999999999</v>
      </c>
      <c r="J29">
        <f t="shared" si="3"/>
        <v>397.89502378970417</v>
      </c>
      <c r="K29">
        <f t="shared" si="4"/>
        <v>40.686319166775107</v>
      </c>
      <c r="L29">
        <f t="shared" si="5"/>
        <v>40.879474356952002</v>
      </c>
      <c r="M29">
        <f t="shared" si="6"/>
        <v>0.18153978645900379</v>
      </c>
      <c r="N29">
        <f t="shared" si="7"/>
        <v>2.9662120810888122</v>
      </c>
      <c r="O29">
        <f t="shared" si="8"/>
        <v>0.17558544077121602</v>
      </c>
      <c r="P29">
        <f t="shared" si="9"/>
        <v>0.11025960564264653</v>
      </c>
      <c r="Q29">
        <f t="shared" si="10"/>
        <v>1.5950760943367377E-5</v>
      </c>
      <c r="R29">
        <f t="shared" si="11"/>
        <v>22.940480329271804</v>
      </c>
      <c r="S29">
        <f t="shared" si="12"/>
        <v>22.994299999999999</v>
      </c>
      <c r="T29">
        <f t="shared" si="13"/>
        <v>2.8187490725116824</v>
      </c>
      <c r="U29">
        <f t="shared" si="14"/>
        <v>61.328887391238986</v>
      </c>
      <c r="V29">
        <f t="shared" si="15"/>
        <v>1.7730929034103</v>
      </c>
      <c r="W29">
        <f t="shared" si="16"/>
        <v>2.8911219147008227</v>
      </c>
      <c r="X29">
        <f t="shared" si="17"/>
        <v>1.0456561691013824</v>
      </c>
      <c r="Y29">
        <f t="shared" si="18"/>
        <v>-81.00251733992603</v>
      </c>
      <c r="Z29">
        <f t="shared" si="19"/>
        <v>67.084101587719289</v>
      </c>
      <c r="AA29">
        <f t="shared" si="20"/>
        <v>4.6978788308090511</v>
      </c>
      <c r="AB29">
        <f t="shared" si="21"/>
        <v>-9.2205209706367413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54642.339972393929</v>
      </c>
      <c r="AH29" t="s">
        <v>431</v>
      </c>
      <c r="AI29">
        <v>10461.200000000001</v>
      </c>
      <c r="AJ29">
        <v>669.45192307692298</v>
      </c>
      <c r="AK29">
        <v>2794.09</v>
      </c>
      <c r="AL29">
        <f t="shared" si="25"/>
        <v>2124.6380769230773</v>
      </c>
      <c r="AM29">
        <f t="shared" si="26"/>
        <v>0.76040430942563664</v>
      </c>
      <c r="AN29">
        <v>-0.52430736354249496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-0.52430736354249496</v>
      </c>
      <c r="AW29" t="e">
        <f t="shared" si="30"/>
        <v>#DIV/0!</v>
      </c>
      <c r="AX29" t="e">
        <f t="shared" si="31"/>
        <v>#DIV/0!</v>
      </c>
      <c r="AY29">
        <f t="shared" si="32"/>
        <v>0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1.3150898641741515</v>
      </c>
      <c r="BH29" t="e">
        <f t="shared" si="39"/>
        <v>#DIV/0!</v>
      </c>
      <c r="BI29" t="e">
        <f t="shared" si="40"/>
        <v>#DIV/0!</v>
      </c>
      <c r="BJ29">
        <v>600</v>
      </c>
      <c r="BK29">
        <v>300</v>
      </c>
      <c r="BL29">
        <v>300</v>
      </c>
      <c r="BM29">
        <v>300</v>
      </c>
      <c r="BN29">
        <v>10461.200000000001</v>
      </c>
      <c r="BO29">
        <v>2787.42</v>
      </c>
      <c r="BP29">
        <v>-8.7131699999999992E-3</v>
      </c>
      <c r="BQ29">
        <v>-17.05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1600089913</v>
      </c>
      <c r="CG29">
        <v>399.78399999999999</v>
      </c>
      <c r="CH29">
        <v>400.036</v>
      </c>
      <c r="CI29">
        <v>17.3401</v>
      </c>
      <c r="CJ29">
        <v>15.174300000000001</v>
      </c>
      <c r="CK29">
        <v>366.46199999999999</v>
      </c>
      <c r="CL29">
        <v>16.101600000000001</v>
      </c>
      <c r="CM29">
        <v>500.03</v>
      </c>
      <c r="CN29">
        <v>102.054</v>
      </c>
      <c r="CO29">
        <v>0.199903</v>
      </c>
      <c r="CP29">
        <v>23.413799999999998</v>
      </c>
      <c r="CQ29">
        <v>22.994299999999999</v>
      </c>
      <c r="CR29">
        <v>999.9</v>
      </c>
      <c r="CS29">
        <v>0</v>
      </c>
      <c r="CT29">
        <v>0</v>
      </c>
      <c r="CU29">
        <v>10005</v>
      </c>
      <c r="CV29">
        <v>0</v>
      </c>
      <c r="CW29">
        <v>1.5289399999999999E-3</v>
      </c>
      <c r="CX29">
        <v>-0.25235000000000002</v>
      </c>
      <c r="CY29">
        <v>406.839</v>
      </c>
      <c r="CZ29">
        <v>406.2</v>
      </c>
      <c r="DA29">
        <v>2.1658300000000001</v>
      </c>
      <c r="DB29">
        <v>400.036</v>
      </c>
      <c r="DC29">
        <v>15.174300000000001</v>
      </c>
      <c r="DD29">
        <v>1.76962</v>
      </c>
      <c r="DE29">
        <v>1.5485899999999999</v>
      </c>
      <c r="DF29">
        <v>15.521000000000001</v>
      </c>
      <c r="DG29">
        <v>13.4566</v>
      </c>
      <c r="DH29">
        <v>9.9980699999999995E-3</v>
      </c>
      <c r="DI29">
        <v>0</v>
      </c>
      <c r="DJ29">
        <v>0</v>
      </c>
      <c r="DK29">
        <v>0</v>
      </c>
      <c r="DL29">
        <v>667.9</v>
      </c>
      <c r="DM29">
        <v>9.9980699999999995E-3</v>
      </c>
      <c r="DN29">
        <v>-5.2</v>
      </c>
      <c r="DO29">
        <v>-2.25</v>
      </c>
      <c r="DP29">
        <v>36.375</v>
      </c>
      <c r="DQ29">
        <v>41.25</v>
      </c>
      <c r="DR29">
        <v>39.125</v>
      </c>
      <c r="DS29">
        <v>40.186999999999998</v>
      </c>
      <c r="DT29">
        <v>38.936999999999998</v>
      </c>
      <c r="DU29">
        <v>0</v>
      </c>
      <c r="DV29">
        <v>0</v>
      </c>
      <c r="DW29">
        <v>0</v>
      </c>
      <c r="DX29">
        <v>86.600000143051105</v>
      </c>
      <c r="DY29">
        <v>0</v>
      </c>
      <c r="DZ29">
        <v>669.45192307692298</v>
      </c>
      <c r="EA29">
        <v>11.297435736566401</v>
      </c>
      <c r="EB29">
        <v>-15.066666596922801</v>
      </c>
      <c r="EC29">
        <v>-0.59230769230769198</v>
      </c>
      <c r="ED29">
        <v>15</v>
      </c>
      <c r="EE29">
        <v>1600089879.5</v>
      </c>
      <c r="EF29" t="s">
        <v>432</v>
      </c>
      <c r="EG29">
        <v>1600089875.5</v>
      </c>
      <c r="EH29">
        <v>1600089879.5</v>
      </c>
      <c r="EI29">
        <v>14</v>
      </c>
      <c r="EJ29">
        <v>-1.2E-2</v>
      </c>
      <c r="EK29">
        <v>2E-3</v>
      </c>
      <c r="EL29">
        <v>33.322000000000003</v>
      </c>
      <c r="EM29">
        <v>1.2390000000000001</v>
      </c>
      <c r="EN29">
        <v>400</v>
      </c>
      <c r="EO29">
        <v>15</v>
      </c>
      <c r="EP29">
        <v>0.3</v>
      </c>
      <c r="EQ29">
        <v>0.03</v>
      </c>
      <c r="ER29">
        <v>-0.26931690243902401</v>
      </c>
      <c r="ES29">
        <v>9.1162118466899394E-2</v>
      </c>
      <c r="ET29">
        <v>3.56397648091148E-2</v>
      </c>
      <c r="EU29">
        <v>1</v>
      </c>
      <c r="EV29">
        <v>2.2050890243902401</v>
      </c>
      <c r="EW29">
        <v>-0.22952529616725501</v>
      </c>
      <c r="EX29">
        <v>2.2699539890564099E-2</v>
      </c>
      <c r="EY29">
        <v>1</v>
      </c>
      <c r="EZ29">
        <v>2</v>
      </c>
      <c r="FA29">
        <v>2</v>
      </c>
      <c r="FB29" t="s">
        <v>383</v>
      </c>
      <c r="FC29">
        <v>2.93554</v>
      </c>
      <c r="FD29">
        <v>2.8851399999999998</v>
      </c>
      <c r="FE29">
        <v>9.3858700000000003E-2</v>
      </c>
      <c r="FF29">
        <v>0.100299</v>
      </c>
      <c r="FG29">
        <v>9.0056200000000003E-2</v>
      </c>
      <c r="FH29">
        <v>8.4983299999999998E-2</v>
      </c>
      <c r="FI29">
        <v>29186.799999999999</v>
      </c>
      <c r="FJ29">
        <v>29420.1</v>
      </c>
      <c r="FK29">
        <v>29830.7</v>
      </c>
      <c r="FL29">
        <v>29824.400000000001</v>
      </c>
      <c r="FM29">
        <v>36178.6</v>
      </c>
      <c r="FN29">
        <v>34857.699999999997</v>
      </c>
      <c r="FO29">
        <v>43208.9</v>
      </c>
      <c r="FP29">
        <v>40881.300000000003</v>
      </c>
      <c r="FQ29">
        <v>2.1101999999999999</v>
      </c>
      <c r="FR29">
        <v>2.0613999999999999</v>
      </c>
      <c r="FS29">
        <v>-1.11982E-2</v>
      </c>
      <c r="FT29">
        <v>0</v>
      </c>
      <c r="FU29">
        <v>23.178599999999999</v>
      </c>
      <c r="FV29">
        <v>999.9</v>
      </c>
      <c r="FW29">
        <v>39.890999999999998</v>
      </c>
      <c r="FX29">
        <v>28.167999999999999</v>
      </c>
      <c r="FY29">
        <v>14.979900000000001</v>
      </c>
      <c r="FZ29">
        <v>63.901499999999999</v>
      </c>
      <c r="GA29">
        <v>35.897399999999998</v>
      </c>
      <c r="GB29">
        <v>1</v>
      </c>
      <c r="GC29">
        <v>1.45808E-2</v>
      </c>
      <c r="GD29">
        <v>1.5250600000000001</v>
      </c>
      <c r="GE29">
        <v>20.263000000000002</v>
      </c>
      <c r="GF29">
        <v>5.2482899999999999</v>
      </c>
      <c r="GG29">
        <v>12.0405</v>
      </c>
      <c r="GH29">
        <v>5.0244</v>
      </c>
      <c r="GI29">
        <v>3.3001999999999998</v>
      </c>
      <c r="GJ29">
        <v>999.9</v>
      </c>
      <c r="GK29">
        <v>9999</v>
      </c>
      <c r="GL29">
        <v>9999</v>
      </c>
      <c r="GM29">
        <v>9999</v>
      </c>
      <c r="GN29">
        <v>1.87792</v>
      </c>
      <c r="GO29">
        <v>1.87958</v>
      </c>
      <c r="GP29">
        <v>1.8784000000000001</v>
      </c>
      <c r="GQ29">
        <v>1.87897</v>
      </c>
      <c r="GR29">
        <v>1.88045</v>
      </c>
      <c r="GS29">
        <v>1.875</v>
      </c>
      <c r="GT29">
        <v>1.88202</v>
      </c>
      <c r="GU29">
        <v>1.87683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33.322000000000003</v>
      </c>
      <c r="HJ29">
        <v>1.2384999999999999</v>
      </c>
      <c r="HK29">
        <v>33.321750000000002</v>
      </c>
      <c r="HL29">
        <v>0</v>
      </c>
      <c r="HM29">
        <v>0</v>
      </c>
      <c r="HN29">
        <v>0</v>
      </c>
      <c r="HO29">
        <v>1.23854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0.6</v>
      </c>
      <c r="HX29">
        <v>0.6</v>
      </c>
      <c r="HY29">
        <v>2</v>
      </c>
      <c r="HZ29">
        <v>511.75299999999999</v>
      </c>
      <c r="IA29">
        <v>536.34500000000003</v>
      </c>
      <c r="IB29">
        <v>21.592700000000001</v>
      </c>
      <c r="IC29">
        <v>27.366199999999999</v>
      </c>
      <c r="ID29">
        <v>30.0001</v>
      </c>
      <c r="IE29">
        <v>27.4282</v>
      </c>
      <c r="IF29">
        <v>27.4148</v>
      </c>
      <c r="IG29">
        <v>18.570399999999999</v>
      </c>
      <c r="IH29">
        <v>100</v>
      </c>
      <c r="II29">
        <v>0</v>
      </c>
      <c r="IJ29">
        <v>21.594200000000001</v>
      </c>
      <c r="IK29">
        <v>400</v>
      </c>
      <c r="IL29">
        <v>7.5256699999999999</v>
      </c>
      <c r="IM29">
        <v>101.105</v>
      </c>
      <c r="IN29">
        <v>111.336</v>
      </c>
    </row>
    <row r="30" spans="1:248" x14ac:dyDescent="0.35">
      <c r="A30">
        <v>13</v>
      </c>
      <c r="B30">
        <v>1600091526.5999999</v>
      </c>
      <c r="C30">
        <v>5165.5999999046298</v>
      </c>
      <c r="D30" t="s">
        <v>433</v>
      </c>
      <c r="E30" t="s">
        <v>434</v>
      </c>
      <c r="F30">
        <v>1600091526.5999999</v>
      </c>
      <c r="G30">
        <f t="shared" si="0"/>
        <v>4.3623755880341063E-4</v>
      </c>
      <c r="H30">
        <f t="shared" si="1"/>
        <v>-0.80481943595053163</v>
      </c>
      <c r="I30">
        <f t="shared" si="2"/>
        <v>400.709</v>
      </c>
      <c r="J30">
        <f t="shared" si="3"/>
        <v>427.30679066097144</v>
      </c>
      <c r="K30">
        <f t="shared" si="4"/>
        <v>43.699388260900264</v>
      </c>
      <c r="L30">
        <f t="shared" si="5"/>
        <v>40.979311710798996</v>
      </c>
      <c r="M30">
        <f t="shared" si="6"/>
        <v>3.7777167439332057E-2</v>
      </c>
      <c r="N30">
        <f t="shared" si="7"/>
        <v>2.9664369642919519</v>
      </c>
      <c r="O30">
        <f t="shared" si="8"/>
        <v>3.7511922812799664E-2</v>
      </c>
      <c r="P30">
        <f t="shared" si="9"/>
        <v>2.3468627538383031E-2</v>
      </c>
      <c r="Q30">
        <f t="shared" si="10"/>
        <v>1.5950760943367377E-5</v>
      </c>
      <c r="R30">
        <f t="shared" si="11"/>
        <v>23.064077047499865</v>
      </c>
      <c r="S30">
        <f t="shared" si="12"/>
        <v>22.992799999999999</v>
      </c>
      <c r="T30">
        <f t="shared" si="13"/>
        <v>2.8184931604849961</v>
      </c>
      <c r="U30">
        <f t="shared" si="14"/>
        <v>58.077911407391937</v>
      </c>
      <c r="V30">
        <f t="shared" si="15"/>
        <v>1.6552120264371997</v>
      </c>
      <c r="W30">
        <f t="shared" si="16"/>
        <v>2.8499854528627737</v>
      </c>
      <c r="X30">
        <f t="shared" si="17"/>
        <v>1.1632811340477964</v>
      </c>
      <c r="Y30">
        <f t="shared" si="18"/>
        <v>-19.238076343230407</v>
      </c>
      <c r="Z30">
        <f t="shared" si="19"/>
        <v>29.378507164993625</v>
      </c>
      <c r="AA30">
        <f t="shared" si="20"/>
        <v>2.0547241596544659</v>
      </c>
      <c r="AB30">
        <f t="shared" si="21"/>
        <v>12.195170932178627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54693.086151948766</v>
      </c>
      <c r="AH30" t="s">
        <v>435</v>
      </c>
      <c r="AI30">
        <v>10468.1</v>
      </c>
      <c r="AJ30">
        <v>695.93269230769204</v>
      </c>
      <c r="AK30">
        <v>3427.52</v>
      </c>
      <c r="AL30">
        <f t="shared" si="25"/>
        <v>2731.5873076923081</v>
      </c>
      <c r="AM30">
        <f t="shared" si="26"/>
        <v>0.7969573650021905</v>
      </c>
      <c r="AN30">
        <v>-0.80481943595053196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-0.80481943595053163</v>
      </c>
      <c r="AW30" t="e">
        <f t="shared" si="30"/>
        <v>#DIV/0!</v>
      </c>
      <c r="AX30" t="e">
        <f t="shared" si="31"/>
        <v>#DIV/0!</v>
      </c>
      <c r="AY30">
        <f t="shared" si="32"/>
        <v>3.9666131957453141E-13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1.2547722675192936</v>
      </c>
      <c r="BH30" t="e">
        <f t="shared" si="39"/>
        <v>#DIV/0!</v>
      </c>
      <c r="BI30" t="e">
        <f t="shared" si="40"/>
        <v>#DIV/0!</v>
      </c>
      <c r="BJ30">
        <v>601</v>
      </c>
      <c r="BK30">
        <v>300</v>
      </c>
      <c r="BL30">
        <v>300</v>
      </c>
      <c r="BM30">
        <v>300</v>
      </c>
      <c r="BN30">
        <v>10468.1</v>
      </c>
      <c r="BO30">
        <v>3375.97</v>
      </c>
      <c r="BP30">
        <v>-8.7221599999999996E-3</v>
      </c>
      <c r="BQ30">
        <v>23.67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1600091526.5999999</v>
      </c>
      <c r="CG30">
        <v>400.709</v>
      </c>
      <c r="CH30">
        <v>399.95299999999997</v>
      </c>
      <c r="CI30">
        <v>16.185199999999998</v>
      </c>
      <c r="CJ30">
        <v>15.670199999999999</v>
      </c>
      <c r="CK30">
        <v>367.202</v>
      </c>
      <c r="CL30">
        <v>14.918200000000001</v>
      </c>
      <c r="CM30">
        <v>500.012</v>
      </c>
      <c r="CN30">
        <v>102.06699999999999</v>
      </c>
      <c r="CO30">
        <v>0.20001099999999999</v>
      </c>
      <c r="CP30">
        <v>23.176500000000001</v>
      </c>
      <c r="CQ30">
        <v>22.992799999999999</v>
      </c>
      <c r="CR30">
        <v>999.9</v>
      </c>
      <c r="CS30">
        <v>0</v>
      </c>
      <c r="CT30">
        <v>0</v>
      </c>
      <c r="CU30">
        <v>10005</v>
      </c>
      <c r="CV30">
        <v>0</v>
      </c>
      <c r="CW30">
        <v>1.5289399999999999E-3</v>
      </c>
      <c r="CX30">
        <v>0.57101400000000002</v>
      </c>
      <c r="CY30">
        <v>407.101</v>
      </c>
      <c r="CZ30">
        <v>406.32</v>
      </c>
      <c r="DA30">
        <v>0.486535</v>
      </c>
      <c r="DB30">
        <v>399.95299999999997</v>
      </c>
      <c r="DC30">
        <v>15.670199999999999</v>
      </c>
      <c r="DD30">
        <v>1.64906</v>
      </c>
      <c r="DE30">
        <v>1.5993999999999999</v>
      </c>
      <c r="DF30">
        <v>14.4251</v>
      </c>
      <c r="DG30">
        <v>13.953099999999999</v>
      </c>
      <c r="DH30">
        <v>9.9980699999999995E-3</v>
      </c>
      <c r="DI30">
        <v>0</v>
      </c>
      <c r="DJ30">
        <v>0</v>
      </c>
      <c r="DK30">
        <v>0</v>
      </c>
      <c r="DL30">
        <v>696.25</v>
      </c>
      <c r="DM30">
        <v>9.9980699999999995E-3</v>
      </c>
      <c r="DN30">
        <v>-1.3</v>
      </c>
      <c r="DO30">
        <v>-0.4</v>
      </c>
      <c r="DP30">
        <v>33.75</v>
      </c>
      <c r="DQ30">
        <v>38.811999999999998</v>
      </c>
      <c r="DR30">
        <v>36.436999999999998</v>
      </c>
      <c r="DS30">
        <v>38.061999999999998</v>
      </c>
      <c r="DT30">
        <v>36.561999999999998</v>
      </c>
      <c r="DU30">
        <v>0</v>
      </c>
      <c r="DV30">
        <v>0</v>
      </c>
      <c r="DW30">
        <v>0</v>
      </c>
      <c r="DX30">
        <v>1613.39999985695</v>
      </c>
      <c r="DY30">
        <v>0</v>
      </c>
      <c r="DZ30">
        <v>695.93269230769204</v>
      </c>
      <c r="EA30">
        <v>13.2871795597475</v>
      </c>
      <c r="EB30">
        <v>-10.3487180497842</v>
      </c>
      <c r="EC30">
        <v>-2.3615384615384598</v>
      </c>
      <c r="ED30">
        <v>15</v>
      </c>
      <c r="EE30">
        <v>1600091544.5999999</v>
      </c>
      <c r="EF30" t="s">
        <v>436</v>
      </c>
      <c r="EG30">
        <v>1600091544.5999999</v>
      </c>
      <c r="EH30">
        <v>1600091543.5999999</v>
      </c>
      <c r="EI30">
        <v>15</v>
      </c>
      <c r="EJ30">
        <v>0.185</v>
      </c>
      <c r="EK30">
        <v>2.9000000000000001E-2</v>
      </c>
      <c r="EL30">
        <v>33.506999999999998</v>
      </c>
      <c r="EM30">
        <v>1.2669999999999999</v>
      </c>
      <c r="EN30">
        <v>400</v>
      </c>
      <c r="EO30">
        <v>16</v>
      </c>
      <c r="EP30">
        <v>0.46</v>
      </c>
      <c r="EQ30">
        <v>0.17</v>
      </c>
      <c r="ER30">
        <v>0.53069907500000002</v>
      </c>
      <c r="ES30">
        <v>-0.20402981988742999</v>
      </c>
      <c r="ET30">
        <v>4.2512289578654501E-2</v>
      </c>
      <c r="EU30">
        <v>0</v>
      </c>
      <c r="EV30">
        <v>0.48982880000000001</v>
      </c>
      <c r="EW30">
        <v>-1.56773133208256E-2</v>
      </c>
      <c r="EX30">
        <v>1.7107188869010599E-3</v>
      </c>
      <c r="EY30">
        <v>1</v>
      </c>
      <c r="EZ30">
        <v>1</v>
      </c>
      <c r="FA30">
        <v>2</v>
      </c>
      <c r="FB30" t="s">
        <v>374</v>
      </c>
      <c r="FC30">
        <v>2.93513</v>
      </c>
      <c r="FD30">
        <v>2.8852500000000001</v>
      </c>
      <c r="FE30">
        <v>9.3938300000000002E-2</v>
      </c>
      <c r="FF30">
        <v>0.10022399999999999</v>
      </c>
      <c r="FG30">
        <v>8.5100999999999996E-2</v>
      </c>
      <c r="FH30">
        <v>8.6946300000000004E-2</v>
      </c>
      <c r="FI30">
        <v>29151.4</v>
      </c>
      <c r="FJ30">
        <v>29396.2</v>
      </c>
      <c r="FK30">
        <v>29798.799999999999</v>
      </c>
      <c r="FL30">
        <v>29799.8</v>
      </c>
      <c r="FM30">
        <v>36338.1</v>
      </c>
      <c r="FN30">
        <v>34757.4</v>
      </c>
      <c r="FO30">
        <v>43162.2</v>
      </c>
      <c r="FP30">
        <v>40851.9</v>
      </c>
      <c r="FQ30">
        <v>2.1057000000000001</v>
      </c>
      <c r="FR30">
        <v>2.0503499999999999</v>
      </c>
      <c r="FS30">
        <v>-1.48565E-2</v>
      </c>
      <c r="FT30">
        <v>0</v>
      </c>
      <c r="FU30">
        <v>23.237400000000001</v>
      </c>
      <c r="FV30">
        <v>999.9</v>
      </c>
      <c r="FW30">
        <v>38.805</v>
      </c>
      <c r="FX30">
        <v>29.254999999999999</v>
      </c>
      <c r="FY30">
        <v>15.517200000000001</v>
      </c>
      <c r="FZ30">
        <v>63.748199999999997</v>
      </c>
      <c r="GA30">
        <v>35.709099999999999</v>
      </c>
      <c r="GB30">
        <v>1</v>
      </c>
      <c r="GC30">
        <v>3.7062999999999999E-2</v>
      </c>
      <c r="GD30">
        <v>1.6450199999999999</v>
      </c>
      <c r="GE30">
        <v>20.2621</v>
      </c>
      <c r="GF30">
        <v>5.25143</v>
      </c>
      <c r="GG30">
        <v>12.044700000000001</v>
      </c>
      <c r="GH30">
        <v>5.02515</v>
      </c>
      <c r="GI30">
        <v>3.3010000000000002</v>
      </c>
      <c r="GJ30">
        <v>999.9</v>
      </c>
      <c r="GK30">
        <v>9999</v>
      </c>
      <c r="GL30">
        <v>9999</v>
      </c>
      <c r="GM30">
        <v>9999</v>
      </c>
      <c r="GN30">
        <v>1.87798</v>
      </c>
      <c r="GO30">
        <v>1.8796600000000001</v>
      </c>
      <c r="GP30">
        <v>1.8785000000000001</v>
      </c>
      <c r="GQ30">
        <v>1.8789899999999999</v>
      </c>
      <c r="GR30">
        <v>1.88049</v>
      </c>
      <c r="GS30">
        <v>1.8750199999999999</v>
      </c>
      <c r="GT30">
        <v>1.88205</v>
      </c>
      <c r="GU30">
        <v>1.87686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33.506999999999998</v>
      </c>
      <c r="HJ30">
        <v>1.2669999999999999</v>
      </c>
      <c r="HK30">
        <v>33.321750000000002</v>
      </c>
      <c r="HL30">
        <v>0</v>
      </c>
      <c r="HM30">
        <v>0</v>
      </c>
      <c r="HN30">
        <v>0</v>
      </c>
      <c r="HO30">
        <v>1.23854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27.5</v>
      </c>
      <c r="HX30">
        <v>27.5</v>
      </c>
      <c r="HY30">
        <v>2</v>
      </c>
      <c r="HZ30">
        <v>511.48</v>
      </c>
      <c r="IA30">
        <v>531.44399999999996</v>
      </c>
      <c r="IB30">
        <v>21.504000000000001</v>
      </c>
      <c r="IC30">
        <v>27.658100000000001</v>
      </c>
      <c r="ID30">
        <v>30.0001</v>
      </c>
      <c r="IE30">
        <v>27.719000000000001</v>
      </c>
      <c r="IF30">
        <v>27.7088</v>
      </c>
      <c r="IG30">
        <v>18.594100000000001</v>
      </c>
      <c r="IH30">
        <v>100</v>
      </c>
      <c r="II30">
        <v>0</v>
      </c>
      <c r="IJ30">
        <v>21.505099999999999</v>
      </c>
      <c r="IK30">
        <v>400</v>
      </c>
      <c r="IL30">
        <v>4.0174399999999997</v>
      </c>
      <c r="IM30">
        <v>100.997</v>
      </c>
      <c r="IN30">
        <v>111.251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2020-09-14T08:52:20Z</dcterms:created>
  <dcterms:modified xsi:type="dcterms:W3CDTF">2020-09-21T13:58:26Z</dcterms:modified>
</cp:coreProperties>
</file>